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palmer2/Desktop/"/>
    </mc:Choice>
  </mc:AlternateContent>
  <xr:revisionPtr revIDLastSave="0" documentId="8_{59830E5E-F3CB-394A-A36C-D3F1DFA6A417}" xr6:coauthVersionLast="47" xr6:coauthVersionMax="47" xr10:uidLastSave="{00000000-0000-0000-0000-000000000000}"/>
  <bookViews>
    <workbookView xWindow="0" yWindow="500" windowWidth="38400" windowHeight="19940" xr2:uid="{615FAD20-63EC-41BD-8CD7-0461B7BD79E9}"/>
  </bookViews>
  <sheets>
    <sheet name="Copy of New LOC Calc" sheetId="1" r:id="rId1"/>
  </sheets>
  <definedNames>
    <definedName name="PaymentFrequencies">#REF!</definedName>
    <definedName name="PaymentFrequencies1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B10" i="1"/>
  <c r="B9" i="1"/>
  <c r="D5" i="1"/>
  <c r="G4" i="1"/>
  <c r="H4" i="1" s="1"/>
  <c r="B3" i="1"/>
  <c r="B1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N1" i="1"/>
  <c r="B13" i="1" l="1"/>
  <c r="L4" i="1"/>
  <c r="K4" i="1"/>
  <c r="D6" i="1"/>
  <c r="L5" i="1"/>
  <c r="D7" i="1" l="1"/>
  <c r="L6" i="1"/>
  <c r="F5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0" i="1"/>
  <c r="F9" i="1"/>
  <c r="F103" i="1"/>
  <c r="F101" i="1"/>
  <c r="F13" i="1"/>
  <c r="F4" i="1"/>
  <c r="I4" i="1" s="1"/>
  <c r="J4" i="1" s="1"/>
  <c r="G5" i="1" s="1"/>
  <c r="F91" i="1"/>
  <c r="F83" i="1"/>
  <c r="F75" i="1"/>
  <c r="F67" i="1"/>
  <c r="F59" i="1"/>
  <c r="F51" i="1"/>
  <c r="F43" i="1"/>
  <c r="F106" i="1"/>
  <c r="F86" i="1"/>
  <c r="F62" i="1"/>
  <c r="F38" i="1"/>
  <c r="F25" i="1"/>
  <c r="F21" i="1"/>
  <c r="B15" i="1"/>
  <c r="F98" i="1"/>
  <c r="F74" i="1"/>
  <c r="F50" i="1"/>
  <c r="F93" i="1"/>
  <c r="F81" i="1"/>
  <c r="F79" i="1"/>
  <c r="F57" i="1"/>
  <c r="F55" i="1"/>
  <c r="F27" i="1"/>
  <c r="F23" i="1"/>
  <c r="F102" i="1"/>
  <c r="F77" i="1"/>
  <c r="F41" i="1"/>
  <c r="F29" i="1"/>
  <c r="F8" i="1"/>
  <c r="F15" i="1"/>
  <c r="F105" i="1"/>
  <c r="F63" i="1"/>
  <c r="F37" i="1"/>
  <c r="F14" i="1"/>
  <c r="F12" i="1"/>
  <c r="F53" i="1"/>
  <c r="F46" i="1"/>
  <c r="F34" i="1"/>
  <c r="F22" i="1"/>
  <c r="F65" i="1"/>
  <c r="F94" i="1"/>
  <c r="F90" i="1"/>
  <c r="F31" i="1"/>
  <c r="F97" i="1"/>
  <c r="F87" i="1"/>
  <c r="F47" i="1"/>
  <c r="F26" i="1"/>
  <c r="F69" i="1"/>
  <c r="F66" i="1"/>
  <c r="F17" i="1"/>
  <c r="F7" i="1"/>
  <c r="F78" i="1"/>
  <c r="F49" i="1"/>
  <c r="F89" i="1"/>
  <c r="F95" i="1"/>
  <c r="F70" i="1"/>
  <c r="F42" i="1"/>
  <c r="F99" i="1"/>
  <c r="F39" i="1"/>
  <c r="F11" i="1"/>
  <c r="F58" i="1"/>
  <c r="F30" i="1"/>
  <c r="F85" i="1"/>
  <c r="F54" i="1"/>
  <c r="F35" i="1"/>
  <c r="F61" i="1"/>
  <c r="F18" i="1"/>
  <c r="F33" i="1"/>
  <c r="F45" i="1"/>
  <c r="F107" i="1"/>
  <c r="F19" i="1"/>
  <c r="F82" i="1"/>
  <c r="F73" i="1"/>
  <c r="F6" i="1"/>
  <c r="F71" i="1"/>
  <c r="H5" i="1" l="1"/>
  <c r="I5" i="1"/>
  <c r="J5" i="1" s="1"/>
  <c r="G6" i="1" s="1"/>
  <c r="B14" i="1"/>
  <c r="B16" i="1"/>
  <c r="L7" i="1"/>
  <c r="D8" i="1"/>
  <c r="H6" i="1" l="1"/>
  <c r="I6" i="1" s="1"/>
  <c r="J6" i="1"/>
  <c r="G7" i="1" s="1"/>
  <c r="D9" i="1"/>
  <c r="L8" i="1"/>
  <c r="K5" i="1"/>
  <c r="K6" i="1"/>
  <c r="D10" i="1" l="1"/>
  <c r="L9" i="1"/>
  <c r="H7" i="1"/>
  <c r="I7" i="1" l="1"/>
  <c r="J7" i="1" s="1"/>
  <c r="G8" i="1" s="1"/>
  <c r="K7" i="1"/>
  <c r="D11" i="1"/>
  <c r="L10" i="1"/>
  <c r="D12" i="1" l="1"/>
  <c r="L11" i="1"/>
  <c r="H8" i="1"/>
  <c r="I8" i="1" l="1"/>
  <c r="J8" i="1" s="1"/>
  <c r="G9" i="1" s="1"/>
  <c r="K8" i="1"/>
  <c r="L12" i="1"/>
  <c r="D13" i="1"/>
  <c r="L13" i="1" l="1"/>
  <c r="D14" i="1"/>
  <c r="H9" i="1"/>
  <c r="I9" i="1" l="1"/>
  <c r="J9" i="1" s="1"/>
  <c r="G10" i="1" s="1"/>
  <c r="K9" i="1"/>
  <c r="D15" i="1"/>
  <c r="L14" i="1"/>
  <c r="D16" i="1" l="1"/>
  <c r="L15" i="1"/>
  <c r="H10" i="1"/>
  <c r="I10" i="1" l="1"/>
  <c r="J10" i="1" s="1"/>
  <c r="G11" i="1" s="1"/>
  <c r="K10" i="1"/>
  <c r="L16" i="1"/>
  <c r="D17" i="1"/>
  <c r="D18" i="1" l="1"/>
  <c r="L17" i="1"/>
  <c r="H11" i="1"/>
  <c r="I11" i="1" l="1"/>
  <c r="J11" i="1" s="1"/>
  <c r="G12" i="1" s="1"/>
  <c r="K11" i="1"/>
  <c r="D19" i="1"/>
  <c r="L18" i="1"/>
  <c r="D20" i="1" l="1"/>
  <c r="L19" i="1"/>
  <c r="H12" i="1"/>
  <c r="I12" i="1" l="1"/>
  <c r="J12" i="1" s="1"/>
  <c r="G13" i="1" s="1"/>
  <c r="K12" i="1"/>
  <c r="D21" i="1"/>
  <c r="L20" i="1"/>
  <c r="D22" i="1" l="1"/>
  <c r="L21" i="1"/>
  <c r="H13" i="1"/>
  <c r="I13" i="1" l="1"/>
  <c r="J13" i="1" s="1"/>
  <c r="G14" i="1" s="1"/>
  <c r="K13" i="1"/>
  <c r="D23" i="1"/>
  <c r="L22" i="1"/>
  <c r="D24" i="1" l="1"/>
  <c r="L23" i="1"/>
  <c r="H14" i="1"/>
  <c r="I14" i="1" l="1"/>
  <c r="J14" i="1" s="1"/>
  <c r="G15" i="1" s="1"/>
  <c r="K14" i="1"/>
  <c r="D25" i="1"/>
  <c r="L24" i="1"/>
  <c r="D26" i="1" l="1"/>
  <c r="L25" i="1"/>
  <c r="H15" i="1"/>
  <c r="I15" i="1" l="1"/>
  <c r="J15" i="1" s="1"/>
  <c r="G16" i="1" s="1"/>
  <c r="K15" i="1"/>
  <c r="D27" i="1"/>
  <c r="L26" i="1"/>
  <c r="D28" i="1" l="1"/>
  <c r="L27" i="1"/>
  <c r="H16" i="1"/>
  <c r="I16" i="1" l="1"/>
  <c r="J16" i="1" s="1"/>
  <c r="G17" i="1" s="1"/>
  <c r="K16" i="1"/>
  <c r="D29" i="1"/>
  <c r="L28" i="1"/>
  <c r="D30" i="1" l="1"/>
  <c r="L29" i="1"/>
  <c r="H17" i="1"/>
  <c r="I17" i="1" l="1"/>
  <c r="J17" i="1" s="1"/>
  <c r="G18" i="1" s="1"/>
  <c r="K17" i="1"/>
  <c r="D31" i="1"/>
  <c r="L30" i="1"/>
  <c r="D32" i="1" l="1"/>
  <c r="L31" i="1"/>
  <c r="H18" i="1"/>
  <c r="I18" i="1" l="1"/>
  <c r="J18" i="1" s="1"/>
  <c r="G19" i="1" s="1"/>
  <c r="K18" i="1"/>
  <c r="L32" i="1"/>
  <c r="D33" i="1"/>
  <c r="D34" i="1" l="1"/>
  <c r="L33" i="1"/>
  <c r="H19" i="1"/>
  <c r="I19" i="1" l="1"/>
  <c r="J19" i="1" s="1"/>
  <c r="G20" i="1" s="1"/>
  <c r="K19" i="1"/>
  <c r="D35" i="1"/>
  <c r="L34" i="1"/>
  <c r="D36" i="1" l="1"/>
  <c r="L35" i="1"/>
  <c r="H20" i="1"/>
  <c r="I20" i="1" l="1"/>
  <c r="J20" i="1" s="1"/>
  <c r="G21" i="1" s="1"/>
  <c r="K20" i="1"/>
  <c r="D37" i="1"/>
  <c r="L36" i="1"/>
  <c r="D38" i="1" l="1"/>
  <c r="L37" i="1"/>
  <c r="H21" i="1"/>
  <c r="I21" i="1" l="1"/>
  <c r="J21" i="1" s="1"/>
  <c r="G22" i="1" s="1"/>
  <c r="K21" i="1"/>
  <c r="D39" i="1"/>
  <c r="L38" i="1"/>
  <c r="D40" i="1" l="1"/>
  <c r="L39" i="1"/>
  <c r="H22" i="1"/>
  <c r="I22" i="1" l="1"/>
  <c r="J22" i="1" s="1"/>
  <c r="G23" i="1" s="1"/>
  <c r="K22" i="1"/>
  <c r="L40" i="1"/>
  <c r="D41" i="1"/>
  <c r="D42" i="1" l="1"/>
  <c r="L41" i="1"/>
  <c r="H23" i="1"/>
  <c r="I23" i="1" l="1"/>
  <c r="J23" i="1" s="1"/>
  <c r="G24" i="1" s="1"/>
  <c r="K23" i="1"/>
  <c r="D43" i="1"/>
  <c r="L42" i="1"/>
  <c r="L43" i="1" l="1"/>
  <c r="D44" i="1"/>
  <c r="H24" i="1"/>
  <c r="I24" i="1" l="1"/>
  <c r="J24" i="1" s="1"/>
  <c r="G25" i="1" s="1"/>
  <c r="K24" i="1"/>
  <c r="D45" i="1"/>
  <c r="L44" i="1"/>
  <c r="D46" i="1" l="1"/>
  <c r="L45" i="1"/>
  <c r="H25" i="1"/>
  <c r="I25" i="1" l="1"/>
  <c r="J25" i="1" s="1"/>
  <c r="G26" i="1" s="1"/>
  <c r="K25" i="1"/>
  <c r="D47" i="1"/>
  <c r="L46" i="1"/>
  <c r="D48" i="1" l="1"/>
  <c r="L47" i="1"/>
  <c r="H26" i="1"/>
  <c r="I26" i="1" l="1"/>
  <c r="J26" i="1" s="1"/>
  <c r="G27" i="1" s="1"/>
  <c r="K26" i="1"/>
  <c r="D49" i="1"/>
  <c r="L48" i="1"/>
  <c r="D50" i="1" l="1"/>
  <c r="L49" i="1"/>
  <c r="H27" i="1"/>
  <c r="I27" i="1" l="1"/>
  <c r="J27" i="1" s="1"/>
  <c r="G28" i="1" s="1"/>
  <c r="K27" i="1"/>
  <c r="D51" i="1"/>
  <c r="L50" i="1"/>
  <c r="D52" i="1" l="1"/>
  <c r="L51" i="1"/>
  <c r="H28" i="1"/>
  <c r="I28" i="1" l="1"/>
  <c r="J28" i="1" s="1"/>
  <c r="G29" i="1" s="1"/>
  <c r="K28" i="1"/>
  <c r="D53" i="1"/>
  <c r="L52" i="1"/>
  <c r="D54" i="1" l="1"/>
  <c r="L53" i="1"/>
  <c r="H29" i="1"/>
  <c r="I29" i="1" l="1"/>
  <c r="J29" i="1" s="1"/>
  <c r="G30" i="1" s="1"/>
  <c r="K29" i="1"/>
  <c r="D55" i="1"/>
  <c r="L54" i="1"/>
  <c r="D56" i="1" l="1"/>
  <c r="L55" i="1"/>
  <c r="H30" i="1"/>
  <c r="I30" i="1" l="1"/>
  <c r="J30" i="1" s="1"/>
  <c r="G31" i="1" s="1"/>
  <c r="K30" i="1"/>
  <c r="D57" i="1"/>
  <c r="L56" i="1"/>
  <c r="D58" i="1" l="1"/>
  <c r="L57" i="1"/>
  <c r="H31" i="1"/>
  <c r="I31" i="1" l="1"/>
  <c r="J31" i="1" s="1"/>
  <c r="G32" i="1" s="1"/>
  <c r="K31" i="1"/>
  <c r="D59" i="1"/>
  <c r="L58" i="1"/>
  <c r="D60" i="1" l="1"/>
  <c r="L59" i="1"/>
  <c r="H32" i="1"/>
  <c r="I32" i="1" l="1"/>
  <c r="J32" i="1" s="1"/>
  <c r="G33" i="1" s="1"/>
  <c r="K32" i="1"/>
  <c r="D61" i="1"/>
  <c r="L60" i="1"/>
  <c r="D62" i="1" l="1"/>
  <c r="L61" i="1"/>
  <c r="H33" i="1"/>
  <c r="I33" i="1" l="1"/>
  <c r="J33" i="1" s="1"/>
  <c r="G34" i="1" s="1"/>
  <c r="K33" i="1"/>
  <c r="D63" i="1"/>
  <c r="L62" i="1"/>
  <c r="D64" i="1" l="1"/>
  <c r="L63" i="1"/>
  <c r="H34" i="1"/>
  <c r="I34" i="1" l="1"/>
  <c r="J34" i="1" s="1"/>
  <c r="G35" i="1" s="1"/>
  <c r="K34" i="1"/>
  <c r="L64" i="1"/>
  <c r="D65" i="1"/>
  <c r="D66" i="1" l="1"/>
  <c r="L65" i="1"/>
  <c r="H35" i="1"/>
  <c r="I35" i="1" l="1"/>
  <c r="J35" i="1" s="1"/>
  <c r="G36" i="1" s="1"/>
  <c r="K35" i="1"/>
  <c r="D67" i="1"/>
  <c r="L66" i="1"/>
  <c r="D68" i="1" l="1"/>
  <c r="L67" i="1"/>
  <c r="H36" i="1"/>
  <c r="I36" i="1" l="1"/>
  <c r="J36" i="1" s="1"/>
  <c r="G37" i="1" s="1"/>
  <c r="K36" i="1"/>
  <c r="D69" i="1"/>
  <c r="L68" i="1"/>
  <c r="D70" i="1" l="1"/>
  <c r="L69" i="1"/>
  <c r="H37" i="1"/>
  <c r="I37" i="1" l="1"/>
  <c r="J37" i="1" s="1"/>
  <c r="G38" i="1" s="1"/>
  <c r="K37" i="1"/>
  <c r="D71" i="1"/>
  <c r="L70" i="1"/>
  <c r="D72" i="1" l="1"/>
  <c r="L71" i="1"/>
  <c r="H38" i="1"/>
  <c r="I38" i="1" l="1"/>
  <c r="J38" i="1" s="1"/>
  <c r="G39" i="1" s="1"/>
  <c r="K38" i="1"/>
  <c r="D73" i="1"/>
  <c r="L72" i="1"/>
  <c r="D74" i="1" l="1"/>
  <c r="L73" i="1"/>
  <c r="H39" i="1"/>
  <c r="I39" i="1" l="1"/>
  <c r="J39" i="1" s="1"/>
  <c r="G40" i="1" s="1"/>
  <c r="K39" i="1"/>
  <c r="D75" i="1"/>
  <c r="L74" i="1"/>
  <c r="D76" i="1" l="1"/>
  <c r="L75" i="1"/>
  <c r="H40" i="1"/>
  <c r="I40" i="1" l="1"/>
  <c r="J40" i="1" s="1"/>
  <c r="G41" i="1" s="1"/>
  <c r="K40" i="1"/>
  <c r="D77" i="1"/>
  <c r="L76" i="1"/>
  <c r="L77" i="1" l="1"/>
  <c r="D78" i="1"/>
  <c r="H41" i="1"/>
  <c r="D79" i="1" l="1"/>
  <c r="L78" i="1"/>
  <c r="I41" i="1"/>
  <c r="J41" i="1" s="1"/>
  <c r="G42" i="1" s="1"/>
  <c r="K41" i="1"/>
  <c r="H42" i="1" l="1"/>
  <c r="D80" i="1"/>
  <c r="L79" i="1"/>
  <c r="D81" i="1" l="1"/>
  <c r="L80" i="1"/>
  <c r="I42" i="1"/>
  <c r="J42" i="1" s="1"/>
  <c r="G43" i="1" s="1"/>
  <c r="K42" i="1"/>
  <c r="H43" i="1" l="1"/>
  <c r="D82" i="1"/>
  <c r="L81" i="1"/>
  <c r="D83" i="1" l="1"/>
  <c r="L82" i="1"/>
  <c r="I43" i="1"/>
  <c r="J43" i="1" s="1"/>
  <c r="G44" i="1" s="1"/>
  <c r="K43" i="1"/>
  <c r="H44" i="1" l="1"/>
  <c r="D84" i="1"/>
  <c r="L83" i="1"/>
  <c r="D85" i="1" l="1"/>
  <c r="L84" i="1"/>
  <c r="I44" i="1"/>
  <c r="J44" i="1" s="1"/>
  <c r="G45" i="1" s="1"/>
  <c r="K44" i="1"/>
  <c r="H45" i="1" l="1"/>
  <c r="D86" i="1"/>
  <c r="L85" i="1"/>
  <c r="D87" i="1" l="1"/>
  <c r="L86" i="1"/>
  <c r="I45" i="1"/>
  <c r="J45" i="1" s="1"/>
  <c r="G46" i="1" s="1"/>
  <c r="K45" i="1"/>
  <c r="H46" i="1" l="1"/>
  <c r="D88" i="1"/>
  <c r="L87" i="1"/>
  <c r="I46" i="1" l="1"/>
  <c r="J46" i="1" s="1"/>
  <c r="G47" i="1" s="1"/>
  <c r="K46" i="1"/>
  <c r="L88" i="1"/>
  <c r="D89" i="1"/>
  <c r="D90" i="1" l="1"/>
  <c r="L89" i="1"/>
  <c r="H47" i="1"/>
  <c r="I47" i="1" l="1"/>
  <c r="J47" i="1" s="1"/>
  <c r="G48" i="1" s="1"/>
  <c r="K47" i="1"/>
  <c r="D91" i="1"/>
  <c r="L90" i="1"/>
  <c r="D92" i="1" l="1"/>
  <c r="L91" i="1"/>
  <c r="H48" i="1"/>
  <c r="I48" i="1" l="1"/>
  <c r="J48" i="1" s="1"/>
  <c r="G49" i="1" s="1"/>
  <c r="K48" i="1"/>
  <c r="D93" i="1"/>
  <c r="L92" i="1"/>
  <c r="D94" i="1" l="1"/>
  <c r="L93" i="1"/>
  <c r="H49" i="1"/>
  <c r="I49" i="1" l="1"/>
  <c r="J49" i="1" s="1"/>
  <c r="G50" i="1" s="1"/>
  <c r="K49" i="1"/>
  <c r="D95" i="1"/>
  <c r="L94" i="1"/>
  <c r="D96" i="1" l="1"/>
  <c r="L95" i="1"/>
  <c r="H50" i="1"/>
  <c r="I50" i="1" l="1"/>
  <c r="J50" i="1" s="1"/>
  <c r="G51" i="1" s="1"/>
  <c r="K50" i="1"/>
  <c r="L96" i="1"/>
  <c r="D97" i="1"/>
  <c r="D98" i="1" l="1"/>
  <c r="L97" i="1"/>
  <c r="H51" i="1"/>
  <c r="I51" i="1" l="1"/>
  <c r="J51" i="1" s="1"/>
  <c r="G52" i="1" s="1"/>
  <c r="K51" i="1"/>
  <c r="D99" i="1"/>
  <c r="L98" i="1"/>
  <c r="D100" i="1" l="1"/>
  <c r="L99" i="1"/>
  <c r="H52" i="1"/>
  <c r="I52" i="1" l="1"/>
  <c r="J52" i="1" s="1"/>
  <c r="G53" i="1" s="1"/>
  <c r="K52" i="1"/>
  <c r="D101" i="1"/>
  <c r="L100" i="1"/>
  <c r="D102" i="1" l="1"/>
  <c r="L101" i="1"/>
  <c r="H53" i="1"/>
  <c r="I53" i="1" l="1"/>
  <c r="J53" i="1" s="1"/>
  <c r="G54" i="1" s="1"/>
  <c r="K53" i="1"/>
  <c r="D103" i="1"/>
  <c r="L102" i="1"/>
  <c r="L103" i="1" l="1"/>
  <c r="D104" i="1"/>
  <c r="H54" i="1"/>
  <c r="I54" i="1" l="1"/>
  <c r="J54" i="1" s="1"/>
  <c r="G55" i="1" s="1"/>
  <c r="K54" i="1"/>
  <c r="D105" i="1"/>
  <c r="L104" i="1"/>
  <c r="D106" i="1" l="1"/>
  <c r="L105" i="1"/>
  <c r="H55" i="1"/>
  <c r="I55" i="1" l="1"/>
  <c r="J55" i="1" s="1"/>
  <c r="G56" i="1" s="1"/>
  <c r="K55" i="1"/>
  <c r="D107" i="1"/>
  <c r="L107" i="1" s="1"/>
  <c r="L106" i="1"/>
  <c r="H56" i="1" l="1"/>
  <c r="I56" i="1" l="1"/>
  <c r="J56" i="1" s="1"/>
  <c r="G57" i="1" s="1"/>
  <c r="K56" i="1"/>
  <c r="H57" i="1" l="1"/>
  <c r="I57" i="1" l="1"/>
  <c r="J57" i="1" s="1"/>
  <c r="G58" i="1" s="1"/>
  <c r="K57" i="1"/>
  <c r="H58" i="1" l="1"/>
  <c r="I58" i="1" l="1"/>
  <c r="J58" i="1" s="1"/>
  <c r="G59" i="1" s="1"/>
  <c r="K58" i="1"/>
  <c r="H59" i="1" l="1"/>
  <c r="I59" i="1" l="1"/>
  <c r="J59" i="1" s="1"/>
  <c r="G60" i="1" s="1"/>
  <c r="K59" i="1"/>
  <c r="H60" i="1" l="1"/>
  <c r="I60" i="1" l="1"/>
  <c r="J60" i="1" s="1"/>
  <c r="G61" i="1" s="1"/>
  <c r="K60" i="1"/>
  <c r="H61" i="1" l="1"/>
  <c r="I61" i="1" l="1"/>
  <c r="J61" i="1" s="1"/>
  <c r="G62" i="1" s="1"/>
  <c r="K61" i="1"/>
  <c r="H62" i="1" l="1"/>
  <c r="I62" i="1" l="1"/>
  <c r="J62" i="1" s="1"/>
  <c r="G63" i="1" s="1"/>
  <c r="K62" i="1"/>
  <c r="H63" i="1" l="1"/>
  <c r="I63" i="1" l="1"/>
  <c r="J63" i="1" s="1"/>
  <c r="G64" i="1" s="1"/>
  <c r="K63" i="1"/>
  <c r="H64" i="1" l="1"/>
  <c r="I64" i="1" l="1"/>
  <c r="J64" i="1" s="1"/>
  <c r="G65" i="1" s="1"/>
  <c r="K64" i="1"/>
  <c r="H65" i="1" l="1"/>
  <c r="I65" i="1" l="1"/>
  <c r="J65" i="1" s="1"/>
  <c r="G66" i="1" s="1"/>
  <c r="K65" i="1"/>
  <c r="H66" i="1" l="1"/>
  <c r="I66" i="1" l="1"/>
  <c r="J66" i="1" s="1"/>
  <c r="G67" i="1" s="1"/>
  <c r="K66" i="1"/>
  <c r="H67" i="1" l="1"/>
  <c r="I67" i="1" l="1"/>
  <c r="J67" i="1" s="1"/>
  <c r="G68" i="1" s="1"/>
  <c r="K67" i="1"/>
  <c r="H68" i="1" l="1"/>
  <c r="I68" i="1" l="1"/>
  <c r="J68" i="1" s="1"/>
  <c r="G69" i="1" s="1"/>
  <c r="K68" i="1"/>
  <c r="H69" i="1" l="1"/>
  <c r="I69" i="1" l="1"/>
  <c r="J69" i="1" s="1"/>
  <c r="G70" i="1" s="1"/>
  <c r="K69" i="1"/>
  <c r="H70" i="1" l="1"/>
  <c r="I70" i="1" l="1"/>
  <c r="J70" i="1" s="1"/>
  <c r="G71" i="1" s="1"/>
  <c r="K70" i="1"/>
  <c r="H71" i="1" l="1"/>
  <c r="I71" i="1" l="1"/>
  <c r="J71" i="1" s="1"/>
  <c r="G72" i="1" s="1"/>
  <c r="K71" i="1"/>
  <c r="H72" i="1" l="1"/>
  <c r="I72" i="1" l="1"/>
  <c r="J72" i="1" s="1"/>
  <c r="G73" i="1" s="1"/>
  <c r="K72" i="1"/>
  <c r="H73" i="1" l="1"/>
  <c r="I73" i="1" l="1"/>
  <c r="J73" i="1" s="1"/>
  <c r="G74" i="1" s="1"/>
  <c r="K73" i="1"/>
  <c r="H74" i="1" l="1"/>
  <c r="I74" i="1" l="1"/>
  <c r="J74" i="1" s="1"/>
  <c r="G75" i="1" s="1"/>
  <c r="K74" i="1"/>
  <c r="H75" i="1" l="1"/>
  <c r="I75" i="1" l="1"/>
  <c r="J75" i="1" s="1"/>
  <c r="G76" i="1" s="1"/>
  <c r="K75" i="1"/>
  <c r="H76" i="1" l="1"/>
  <c r="I76" i="1" l="1"/>
  <c r="J76" i="1" s="1"/>
  <c r="G77" i="1" s="1"/>
  <c r="K76" i="1"/>
  <c r="H77" i="1" l="1"/>
  <c r="I77" i="1" l="1"/>
  <c r="J77" i="1" s="1"/>
  <c r="G78" i="1" s="1"/>
  <c r="K77" i="1"/>
  <c r="H78" i="1" l="1"/>
  <c r="I78" i="1" l="1"/>
  <c r="J78" i="1" s="1"/>
  <c r="G79" i="1" s="1"/>
  <c r="K78" i="1"/>
  <c r="H79" i="1" l="1"/>
  <c r="I79" i="1" l="1"/>
  <c r="J79" i="1" s="1"/>
  <c r="G80" i="1" s="1"/>
  <c r="K79" i="1"/>
  <c r="H80" i="1" l="1"/>
  <c r="I80" i="1" l="1"/>
  <c r="J80" i="1" s="1"/>
  <c r="G81" i="1" s="1"/>
  <c r="K80" i="1"/>
  <c r="H81" i="1" l="1"/>
  <c r="I81" i="1" l="1"/>
  <c r="J81" i="1" s="1"/>
  <c r="G82" i="1" s="1"/>
  <c r="K81" i="1"/>
  <c r="H82" i="1" l="1"/>
  <c r="I82" i="1" l="1"/>
  <c r="J82" i="1" s="1"/>
  <c r="G83" i="1" s="1"/>
  <c r="K82" i="1"/>
  <c r="H83" i="1" l="1"/>
  <c r="I83" i="1" l="1"/>
  <c r="J83" i="1" s="1"/>
  <c r="G84" i="1" s="1"/>
  <c r="K83" i="1"/>
  <c r="H84" i="1" l="1"/>
  <c r="I84" i="1" l="1"/>
  <c r="J84" i="1" s="1"/>
  <c r="G85" i="1" s="1"/>
  <c r="K84" i="1"/>
  <c r="H85" i="1" l="1"/>
  <c r="I85" i="1" l="1"/>
  <c r="J85" i="1" s="1"/>
  <c r="G86" i="1" s="1"/>
  <c r="K85" i="1"/>
  <c r="H86" i="1" l="1"/>
  <c r="I86" i="1" l="1"/>
  <c r="J86" i="1" s="1"/>
  <c r="G87" i="1" s="1"/>
  <c r="K86" i="1"/>
  <c r="H87" i="1" l="1"/>
  <c r="I87" i="1" l="1"/>
  <c r="J87" i="1" s="1"/>
  <c r="G88" i="1" s="1"/>
  <c r="K87" i="1"/>
  <c r="H88" i="1" l="1"/>
  <c r="I88" i="1" l="1"/>
  <c r="J88" i="1" s="1"/>
  <c r="G89" i="1" s="1"/>
  <c r="K88" i="1"/>
  <c r="H89" i="1" l="1"/>
  <c r="I89" i="1" l="1"/>
  <c r="J89" i="1" s="1"/>
  <c r="G90" i="1" s="1"/>
  <c r="K89" i="1"/>
  <c r="H90" i="1" l="1"/>
  <c r="I90" i="1" l="1"/>
  <c r="J90" i="1" s="1"/>
  <c r="G91" i="1" s="1"/>
  <c r="K90" i="1"/>
  <c r="H91" i="1" l="1"/>
  <c r="I91" i="1" l="1"/>
  <c r="J91" i="1" s="1"/>
  <c r="G92" i="1" s="1"/>
  <c r="K91" i="1"/>
  <c r="H92" i="1" l="1"/>
  <c r="I92" i="1" l="1"/>
  <c r="J92" i="1" s="1"/>
  <c r="G93" i="1" s="1"/>
  <c r="K92" i="1"/>
  <c r="H93" i="1" l="1"/>
  <c r="I93" i="1" l="1"/>
  <c r="J93" i="1" s="1"/>
  <c r="G94" i="1" s="1"/>
  <c r="K93" i="1"/>
  <c r="H94" i="1" l="1"/>
  <c r="I94" i="1" l="1"/>
  <c r="J94" i="1" s="1"/>
  <c r="G95" i="1" s="1"/>
  <c r="K94" i="1"/>
  <c r="H95" i="1" l="1"/>
  <c r="I95" i="1" l="1"/>
  <c r="J95" i="1" s="1"/>
  <c r="G96" i="1" s="1"/>
  <c r="K95" i="1"/>
  <c r="H96" i="1" l="1"/>
  <c r="I96" i="1" l="1"/>
  <c r="J96" i="1" s="1"/>
  <c r="G97" i="1" s="1"/>
  <c r="K96" i="1"/>
  <c r="H97" i="1" l="1"/>
  <c r="I97" i="1" l="1"/>
  <c r="J97" i="1" s="1"/>
  <c r="G98" i="1" s="1"/>
  <c r="K97" i="1"/>
  <c r="H98" i="1" l="1"/>
  <c r="I98" i="1" l="1"/>
  <c r="J98" i="1" s="1"/>
  <c r="G99" i="1" s="1"/>
  <c r="K98" i="1"/>
  <c r="H99" i="1" l="1"/>
  <c r="I99" i="1" l="1"/>
  <c r="J99" i="1" s="1"/>
  <c r="G100" i="1" s="1"/>
  <c r="K99" i="1"/>
  <c r="H100" i="1" l="1"/>
  <c r="I100" i="1" l="1"/>
  <c r="J100" i="1" s="1"/>
  <c r="G101" i="1" s="1"/>
  <c r="K100" i="1"/>
  <c r="H101" i="1" l="1"/>
  <c r="I101" i="1" l="1"/>
  <c r="J101" i="1" s="1"/>
  <c r="G102" i="1" s="1"/>
  <c r="K101" i="1"/>
  <c r="H102" i="1" l="1"/>
  <c r="I102" i="1" l="1"/>
  <c r="J102" i="1" s="1"/>
  <c r="G103" i="1" s="1"/>
  <c r="K102" i="1"/>
  <c r="H103" i="1" l="1"/>
  <c r="I103" i="1" l="1"/>
  <c r="J103" i="1" s="1"/>
  <c r="G104" i="1" s="1"/>
  <c r="K103" i="1"/>
  <c r="H104" i="1" l="1"/>
  <c r="I104" i="1" l="1"/>
  <c r="J104" i="1" s="1"/>
  <c r="G105" i="1" s="1"/>
  <c r="K104" i="1"/>
  <c r="H105" i="1" l="1"/>
  <c r="I105" i="1" l="1"/>
  <c r="J105" i="1" s="1"/>
  <c r="G106" i="1" s="1"/>
  <c r="K105" i="1"/>
  <c r="H106" i="1" l="1"/>
  <c r="I106" i="1" l="1"/>
  <c r="J106" i="1" s="1"/>
  <c r="G107" i="1" s="1"/>
  <c r="K106" i="1"/>
  <c r="H107" i="1" l="1"/>
  <c r="I107" i="1" l="1"/>
  <c r="J107" i="1" s="1"/>
  <c r="K107" i="1"/>
</calcChain>
</file>

<file path=xl/sharedStrings.xml><?xml version="1.0" encoding="utf-8"?>
<sst xmlns="http://schemas.openxmlformats.org/spreadsheetml/2006/main" count="24" uniqueCount="24">
  <si>
    <t>OnDeck Line of Credit Amortization Calculator</t>
  </si>
  <si>
    <t>VlookupWeek</t>
  </si>
  <si>
    <t>Today's Date</t>
  </si>
  <si>
    <t>Payment #</t>
  </si>
  <si>
    <t>Payment Due Date</t>
  </si>
  <si>
    <t>Payment</t>
  </si>
  <si>
    <t>Beginning Principal</t>
  </si>
  <si>
    <t>Interest Paid</t>
  </si>
  <si>
    <t>Principal Paid</t>
  </si>
  <si>
    <t>Ending Principal</t>
  </si>
  <si>
    <t>Cumulative Int</t>
  </si>
  <si>
    <t>Valid Payment</t>
  </si>
  <si>
    <t>Planned Draw Date (If Not Today)</t>
  </si>
  <si>
    <t>APR</t>
  </si>
  <si>
    <t>Term Length</t>
  </si>
  <si>
    <t>Payment Frequency</t>
  </si>
  <si>
    <t>Weekly</t>
  </si>
  <si>
    <t>Planned Draw Amount</t>
  </si>
  <si>
    <t>Periodic Rate</t>
  </si>
  <si>
    <t>Payments</t>
  </si>
  <si>
    <t>First Payment Due Date</t>
  </si>
  <si>
    <t>Total Payback***</t>
  </si>
  <si>
    <t>Total Interest Cost***</t>
  </si>
  <si>
    <t>Simple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</si>
</sst>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13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rgb="FFFFFFFF"/>
      <name val="Arial"/>
      <family val="2"/>
    </font>
    <font>
      <sz val="10"/>
      <color theme="1"/>
      <name val="Arial"/>
      <family val="2"/>
    </font>
    <font>
      <sz val="14"/>
      <color theme="1"/>
      <name val="&quot;galano grotesque semibold&quot;"/>
    </font>
    <font>
      <b/>
      <sz val="12"/>
      <color theme="1"/>
      <name val="Arial"/>
      <family val="2"/>
    </font>
    <font>
      <b/>
      <sz val="12"/>
      <color theme="1"/>
      <name val="&quot;galano grotesque semibold&quot;"/>
    </font>
    <font>
      <b/>
      <sz val="14"/>
      <color rgb="FFFFFFFF"/>
      <name val="Arial"/>
      <family val="2"/>
    </font>
    <font>
      <b/>
      <sz val="14"/>
      <color rgb="FFFFFFFF"/>
      <name val="&quot;galano grotesque semibold&quot;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&quot;galano grotesque&quot;"/>
    </font>
    <font>
      <b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center"/>
    </xf>
    <xf numFmtId="0" fontId="1" fillId="0" borderId="0" xfId="1"/>
    <xf numFmtId="14" fontId="3" fillId="3" borderId="0" xfId="1" applyNumberFormat="1" applyFont="1" applyFill="1"/>
    <xf numFmtId="0" fontId="3" fillId="3" borderId="1" xfId="1" applyFont="1" applyFill="1" applyBorder="1"/>
    <xf numFmtId="0" fontId="5" fillId="3" borderId="0" xfId="1" applyFont="1" applyFill="1"/>
    <xf numFmtId="14" fontId="6" fillId="4" borderId="2" xfId="1" applyNumberFormat="1" applyFont="1" applyFill="1" applyBorder="1" applyAlignment="1">
      <alignment horizontal="center"/>
    </xf>
    <xf numFmtId="0" fontId="3" fillId="3" borderId="3" xfId="1" applyFont="1" applyFill="1" applyBorder="1"/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9" fillId="3" borderId="0" xfId="1" applyFont="1" applyFill="1" applyAlignment="1">
      <alignment horizontal="center"/>
    </xf>
    <xf numFmtId="14" fontId="10" fillId="5" borderId="2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14" fontId="11" fillId="0" borderId="0" xfId="1" applyNumberFormat="1" applyFont="1" applyAlignment="1">
      <alignment horizontal="center"/>
    </xf>
    <xf numFmtId="44" fontId="11" fillId="0" borderId="0" xfId="1" applyNumberFormat="1" applyFont="1" applyAlignment="1">
      <alignment horizontal="right"/>
    </xf>
    <xf numFmtId="44" fontId="11" fillId="0" borderId="3" xfId="1" applyNumberFormat="1" applyFont="1" applyBorder="1" applyAlignment="1">
      <alignment horizontal="right"/>
    </xf>
    <xf numFmtId="10" fontId="12" fillId="5" borderId="2" xfId="1" applyNumberFormat="1" applyFont="1" applyFill="1" applyBorder="1" applyAlignment="1">
      <alignment horizontal="center"/>
    </xf>
    <xf numFmtId="3" fontId="12" fillId="5" borderId="2" xfId="1" applyNumberFormat="1" applyFont="1" applyFill="1" applyBorder="1" applyAlignment="1">
      <alignment horizontal="center"/>
    </xf>
    <xf numFmtId="164" fontId="12" fillId="5" borderId="2" xfId="1" applyNumberFormat="1" applyFont="1" applyFill="1" applyBorder="1" applyAlignment="1">
      <alignment horizontal="center"/>
    </xf>
    <xf numFmtId="10" fontId="6" fillId="4" borderId="2" xfId="1" applyNumberFormat="1" applyFont="1" applyFill="1" applyBorder="1" applyAlignment="1">
      <alignment horizontal="center"/>
    </xf>
    <xf numFmtId="3" fontId="10" fillId="4" borderId="2" xfId="1" applyNumberFormat="1" applyFont="1" applyFill="1" applyBorder="1" applyAlignment="1">
      <alignment horizontal="center"/>
    </xf>
    <xf numFmtId="14" fontId="10" fillId="4" borderId="4" xfId="1" applyNumberFormat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164" fontId="10" fillId="4" borderId="6" xfId="1" applyNumberFormat="1" applyFont="1" applyFill="1" applyBorder="1" applyAlignment="1">
      <alignment horizontal="center"/>
    </xf>
    <xf numFmtId="164" fontId="10" fillId="4" borderId="2" xfId="1" applyNumberFormat="1" applyFont="1" applyFill="1" applyBorder="1" applyAlignment="1">
      <alignment horizontal="center"/>
    </xf>
    <xf numFmtId="10" fontId="10" fillId="4" borderId="2" xfId="1" applyNumberFormat="1" applyFont="1" applyFill="1" applyBorder="1" applyAlignment="1">
      <alignment horizontal="center"/>
    </xf>
    <xf numFmtId="165" fontId="3" fillId="3" borderId="0" xfId="1" applyNumberFormat="1" applyFont="1" applyFill="1"/>
    <xf numFmtId="166" fontId="3" fillId="3" borderId="0" xfId="1" applyNumberFormat="1" applyFont="1" applyFill="1"/>
    <xf numFmtId="44" fontId="3" fillId="3" borderId="0" xfId="1" applyNumberFormat="1" applyFont="1" applyFill="1"/>
    <xf numFmtId="0" fontId="4" fillId="0" borderId="1" xfId="1" applyFont="1" applyBorder="1" applyAlignment="1">
      <alignment horizontal="center"/>
    </xf>
    <xf numFmtId="14" fontId="11" fillId="0" borderId="1" xfId="1" applyNumberFormat="1" applyFont="1" applyBorder="1" applyAlignment="1">
      <alignment horizontal="center"/>
    </xf>
    <xf numFmtId="44" fontId="11" fillId="0" borderId="1" xfId="1" applyNumberFormat="1" applyFont="1" applyBorder="1" applyAlignment="1">
      <alignment horizontal="right"/>
    </xf>
    <xf numFmtId="44" fontId="11" fillId="0" borderId="7" xfId="1" applyNumberFormat="1" applyFont="1" applyBorder="1" applyAlignment="1">
      <alignment horizontal="right"/>
    </xf>
    <xf numFmtId="0" fontId="1" fillId="0" borderId="0" xfId="1" applyAlignment="1">
      <alignment horizontal="center"/>
    </xf>
  </cellXfs>
  <cellStyles count="2">
    <cellStyle name="Normal" xfId="0" builtinId="0"/>
    <cellStyle name="Normal 2" xfId="1" xr:uid="{DB009ACF-A684-4C0D-8D04-A84721F4CCBD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91D1A-158F-425C-8ADE-46E2C9EFCA1B}">
  <sheetPr>
    <outlinePr summaryBelow="0" summaryRight="0"/>
  </sheetPr>
  <dimension ref="A1:Z1002"/>
  <sheetViews>
    <sheetView showGridLines="0" tabSelected="1" zoomScale="130" zoomScaleNormal="130" workbookViewId="0"/>
  </sheetViews>
  <sheetFormatPr baseColWidth="10" defaultColWidth="12.6640625" defaultRowHeight="15.75" customHeight="1"/>
  <cols>
    <col min="1" max="1" width="42.83203125" style="7" customWidth="1"/>
    <col min="2" max="2" width="21.83203125" style="7" customWidth="1"/>
    <col min="3" max="3" width="4.5" style="7" customWidth="1"/>
    <col min="4" max="4" width="12.6640625" style="7"/>
    <col min="5" max="5" width="22.6640625" style="7" customWidth="1"/>
    <col min="6" max="6" width="14.5" style="7" bestFit="1" customWidth="1"/>
    <col min="7" max="7" width="25.1640625" style="7" customWidth="1"/>
    <col min="8" max="8" width="15" style="7" customWidth="1"/>
    <col min="9" max="9" width="16.33203125" style="7" customWidth="1"/>
    <col min="10" max="10" width="19.33203125" style="7" customWidth="1"/>
    <col min="11" max="11" width="18.33203125" style="7" customWidth="1"/>
    <col min="12" max="12" width="0" style="39" hidden="1" customWidth="1"/>
    <col min="13" max="14" width="0" style="7" hidden="1" customWidth="1"/>
    <col min="15" max="16384" width="12.6640625" style="7"/>
  </cols>
  <sheetData>
    <row r="1" spans="1:26" ht="26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4"/>
      <c r="M1" s="5" t="s">
        <v>1</v>
      </c>
      <c r="N1" s="6" t="e">
        <f>#REF!-1</f>
        <v>#REF!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" thickBot="1">
      <c r="A2" s="3"/>
      <c r="B2" s="8"/>
      <c r="C2" s="3"/>
      <c r="D2" s="9"/>
      <c r="E2" s="9"/>
      <c r="F2" s="9"/>
      <c r="G2" s="9"/>
      <c r="H2" s="9"/>
      <c r="I2" s="9"/>
      <c r="J2" s="9"/>
      <c r="K2" s="9"/>
      <c r="L2" s="4"/>
      <c r="M2" s="5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>
      <c r="A3" s="10" t="s">
        <v>2</v>
      </c>
      <c r="B3" s="11">
        <f ca="1">TODAY()</f>
        <v>45167</v>
      </c>
      <c r="C3" s="12"/>
      <c r="D3" s="13" t="s">
        <v>3</v>
      </c>
      <c r="E3" s="14" t="s">
        <v>4</v>
      </c>
      <c r="F3" s="14" t="s">
        <v>5</v>
      </c>
      <c r="G3" s="13" t="s">
        <v>6</v>
      </c>
      <c r="H3" s="14" t="s">
        <v>7</v>
      </c>
      <c r="I3" s="14" t="s">
        <v>8</v>
      </c>
      <c r="J3" s="14" t="s">
        <v>9</v>
      </c>
      <c r="K3" s="15" t="s">
        <v>10</v>
      </c>
      <c r="L3" s="16" t="s">
        <v>11</v>
      </c>
      <c r="M3" s="5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>
      <c r="A4" s="10" t="s">
        <v>12</v>
      </c>
      <c r="B4" s="17"/>
      <c r="C4" s="12"/>
      <c r="D4" s="18">
        <v>1</v>
      </c>
      <c r="E4" s="19">
        <f ca="1">B11</f>
        <v>45168</v>
      </c>
      <c r="F4" s="20">
        <f t="shared" ref="F4:F67" si="0">$B$13</f>
        <v>1615.8422470736227</v>
      </c>
      <c r="G4" s="20">
        <f>B8</f>
        <v>65000</v>
      </c>
      <c r="H4" s="20">
        <f t="shared" ref="H4:H67" si="1">G4*$B$9</f>
        <v>661.25</v>
      </c>
      <c r="I4" s="20">
        <f t="shared" ref="I4:J35" si="2">F4-H4</f>
        <v>954.59224707362273</v>
      </c>
      <c r="J4" s="20">
        <f t="shared" si="2"/>
        <v>64045.407752926374</v>
      </c>
      <c r="K4" s="21">
        <f>H4</f>
        <v>661.25</v>
      </c>
      <c r="L4" s="4">
        <f t="shared" ref="L4:L67" si="3">IF(D4&lt;=$B$10,1,0)</f>
        <v>1</v>
      </c>
      <c r="M4" s="5"/>
      <c r="N4" s="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>
      <c r="A5" s="10" t="s">
        <v>13</v>
      </c>
      <c r="B5" s="22">
        <v>0.52900000000000003</v>
      </c>
      <c r="C5" s="12"/>
      <c r="D5" s="18">
        <f t="shared" ref="D5:D68" si="4">D4+1</f>
        <v>2</v>
      </c>
      <c r="E5" s="19">
        <f t="shared" ref="E5:E68" ca="1" si="5">IF($B$7="Weekly",E4+7,EDATE(E4,1))</f>
        <v>45175</v>
      </c>
      <c r="F5" s="20">
        <f t="shared" si="0"/>
        <v>1615.8422470736227</v>
      </c>
      <c r="G5" s="20">
        <f t="shared" ref="G5:G68" si="6">J4</f>
        <v>64045.407752926374</v>
      </c>
      <c r="H5" s="20">
        <f t="shared" si="1"/>
        <v>651.53885964034714</v>
      </c>
      <c r="I5" s="20">
        <f t="shared" si="2"/>
        <v>964.30338743327559</v>
      </c>
      <c r="J5" s="20">
        <f t="shared" si="2"/>
        <v>63081.104365493098</v>
      </c>
      <c r="K5" s="21">
        <f>SUM(H$4:H5)</f>
        <v>1312.7888596403473</v>
      </c>
      <c r="L5" s="4">
        <f t="shared" si="3"/>
        <v>1</v>
      </c>
      <c r="M5" s="5"/>
      <c r="N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>
      <c r="A6" s="10" t="s">
        <v>14</v>
      </c>
      <c r="B6" s="23">
        <v>12</v>
      </c>
      <c r="C6" s="12"/>
      <c r="D6" s="18">
        <f t="shared" si="4"/>
        <v>3</v>
      </c>
      <c r="E6" s="19">
        <f t="shared" ca="1" si="5"/>
        <v>45182</v>
      </c>
      <c r="F6" s="20">
        <f t="shared" si="0"/>
        <v>1615.8422470736227</v>
      </c>
      <c r="G6" s="20">
        <f t="shared" si="6"/>
        <v>63081.104365493098</v>
      </c>
      <c r="H6" s="20">
        <f t="shared" si="1"/>
        <v>641.72892710280485</v>
      </c>
      <c r="I6" s="20">
        <f t="shared" si="2"/>
        <v>974.11331997081788</v>
      </c>
      <c r="J6" s="20">
        <f t="shared" si="2"/>
        <v>62106.991045522278</v>
      </c>
      <c r="K6" s="21">
        <f>SUM(H$4:H6)</f>
        <v>1954.5177867431521</v>
      </c>
      <c r="L6" s="4">
        <f t="shared" si="3"/>
        <v>1</v>
      </c>
      <c r="M6" s="5"/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>
      <c r="A7" s="10" t="s">
        <v>15</v>
      </c>
      <c r="B7" s="24" t="s">
        <v>16</v>
      </c>
      <c r="C7" s="12"/>
      <c r="D7" s="18">
        <f t="shared" si="4"/>
        <v>4</v>
      </c>
      <c r="E7" s="19">
        <f t="shared" ca="1" si="5"/>
        <v>45189</v>
      </c>
      <c r="F7" s="20">
        <f t="shared" si="0"/>
        <v>1615.8422470736227</v>
      </c>
      <c r="G7" s="20">
        <f t="shared" si="6"/>
        <v>62106.991045522278</v>
      </c>
      <c r="H7" s="20">
        <f t="shared" si="1"/>
        <v>631.81919736694783</v>
      </c>
      <c r="I7" s="20">
        <f t="shared" si="2"/>
        <v>984.0230497066749</v>
      </c>
      <c r="J7" s="20">
        <f t="shared" si="2"/>
        <v>61122.967995815605</v>
      </c>
      <c r="K7" s="21">
        <f>SUM(H$4:H7)</f>
        <v>2586.3369841100998</v>
      </c>
      <c r="L7" s="4">
        <f t="shared" si="3"/>
        <v>1</v>
      </c>
      <c r="M7" s="5"/>
      <c r="N7" s="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>
      <c r="A8" s="10" t="s">
        <v>17</v>
      </c>
      <c r="B8" s="24">
        <v>65000</v>
      </c>
      <c r="C8" s="12"/>
      <c r="D8" s="18">
        <f t="shared" si="4"/>
        <v>5</v>
      </c>
      <c r="E8" s="19">
        <f t="shared" ca="1" si="5"/>
        <v>45196</v>
      </c>
      <c r="F8" s="20">
        <f t="shared" si="0"/>
        <v>1615.8422470736227</v>
      </c>
      <c r="G8" s="20">
        <f t="shared" si="6"/>
        <v>61122.967995815605</v>
      </c>
      <c r="H8" s="20">
        <f t="shared" si="1"/>
        <v>621.8086551882011</v>
      </c>
      <c r="I8" s="20">
        <f t="shared" si="2"/>
        <v>994.03359188542163</v>
      </c>
      <c r="J8" s="20">
        <f t="shared" si="2"/>
        <v>60128.93440393018</v>
      </c>
      <c r="K8" s="21">
        <f>SUM(H$4:H8)</f>
        <v>3208.1456392983009</v>
      </c>
      <c r="L8" s="4">
        <f t="shared" si="3"/>
        <v>1</v>
      </c>
      <c r="M8" s="5"/>
      <c r="N8" s="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>
      <c r="A9" s="10" t="s">
        <v>18</v>
      </c>
      <c r="B9" s="25">
        <f>B5/IF(B7="Weekly",52,12)</f>
        <v>1.0173076923076924E-2</v>
      </c>
      <c r="C9" s="12"/>
      <c r="D9" s="18">
        <f t="shared" si="4"/>
        <v>6</v>
      </c>
      <c r="E9" s="19">
        <f t="shared" ca="1" si="5"/>
        <v>45203</v>
      </c>
      <c r="F9" s="20">
        <f t="shared" si="0"/>
        <v>1615.8422470736227</v>
      </c>
      <c r="G9" s="20">
        <f t="shared" si="6"/>
        <v>60128.93440393018</v>
      </c>
      <c r="H9" s="20">
        <f t="shared" si="1"/>
        <v>611.69627499382818</v>
      </c>
      <c r="I9" s="20">
        <f t="shared" si="2"/>
        <v>1004.1459720797945</v>
      </c>
      <c r="J9" s="20">
        <f t="shared" si="2"/>
        <v>59124.788431850386</v>
      </c>
      <c r="K9" s="21">
        <f>SUM(H$4:H9)</f>
        <v>3819.8419142921293</v>
      </c>
      <c r="L9" s="4">
        <f t="shared" si="3"/>
        <v>1</v>
      </c>
      <c r="M9" s="5"/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>
      <c r="A10" s="10" t="s">
        <v>19</v>
      </c>
      <c r="B10" s="26">
        <f>IF(B7="Weekly",ROUND(B6*(52/12),0),B6)</f>
        <v>52</v>
      </c>
      <c r="C10" s="12"/>
      <c r="D10" s="18">
        <f t="shared" si="4"/>
        <v>7</v>
      </c>
      <c r="E10" s="19">
        <f t="shared" ca="1" si="5"/>
        <v>45210</v>
      </c>
      <c r="F10" s="20">
        <f t="shared" si="0"/>
        <v>1615.8422470736227</v>
      </c>
      <c r="G10" s="20">
        <f t="shared" si="6"/>
        <v>59124.788431850386</v>
      </c>
      <c r="H10" s="20">
        <f t="shared" si="1"/>
        <v>601.48102077786257</v>
      </c>
      <c r="I10" s="20">
        <f t="shared" si="2"/>
        <v>1014.3612262957602</v>
      </c>
      <c r="J10" s="20">
        <f t="shared" si="2"/>
        <v>58110.427205554624</v>
      </c>
      <c r="K10" s="21">
        <f>SUM(H$4:H10)</f>
        <v>4421.3229350699921</v>
      </c>
      <c r="L10" s="4">
        <f t="shared" si="3"/>
        <v>1</v>
      </c>
      <c r="M10" s="5"/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>
      <c r="A11" s="10" t="s">
        <v>20</v>
      </c>
      <c r="B11" s="27">
        <f ca="1">IF(B7="Weekly",IF(ISBLANK($B$4), $B$3, $B$4)+MOD(4-WEEKDAY(IF(ISBLANK($B$4), $B$3, $B$4)),7), IF(DAY(IF(ISBLANK($B$4), $B$3, $B$4))&lt;=19,DATE(YEAR(IF(ISBLANK($B$4), $B$3, $B$4)),MONTH(IF(ISBLANK($B$4), $B$3, $B$4)),26),DATE(YEAR(IF(ISBLANK($B$4), $B$3, $B$4)),MONTH(IF(ISBLANK($B$4), $B$3, $B$4))+1,26)))</f>
        <v>45168</v>
      </c>
      <c r="C11" s="12"/>
      <c r="D11" s="18">
        <f t="shared" si="4"/>
        <v>8</v>
      </c>
      <c r="E11" s="19">
        <f t="shared" ca="1" si="5"/>
        <v>45217</v>
      </c>
      <c r="F11" s="20">
        <f t="shared" si="0"/>
        <v>1615.8422470736227</v>
      </c>
      <c r="G11" s="20">
        <f t="shared" si="6"/>
        <v>58110.427205554624</v>
      </c>
      <c r="H11" s="20">
        <f t="shared" si="1"/>
        <v>591.16184599496921</v>
      </c>
      <c r="I11" s="20">
        <f t="shared" si="2"/>
        <v>1024.6804010786536</v>
      </c>
      <c r="J11" s="20">
        <f t="shared" si="2"/>
        <v>57085.746804475973</v>
      </c>
      <c r="K11" s="21">
        <f>SUM(H$4:H11)</f>
        <v>5012.4847810649617</v>
      </c>
      <c r="L11" s="4">
        <f t="shared" si="3"/>
        <v>1</v>
      </c>
      <c r="M11" s="5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>
      <c r="A12" s="10"/>
      <c r="B12" s="28"/>
      <c r="C12" s="12"/>
      <c r="D12" s="18">
        <f t="shared" si="4"/>
        <v>9</v>
      </c>
      <c r="E12" s="19">
        <f t="shared" ca="1" si="5"/>
        <v>45224</v>
      </c>
      <c r="F12" s="20">
        <f t="shared" si="0"/>
        <v>1615.8422470736227</v>
      </c>
      <c r="G12" s="20">
        <f t="shared" si="6"/>
        <v>57085.746804475973</v>
      </c>
      <c r="H12" s="20">
        <f t="shared" si="1"/>
        <v>580.73769345322671</v>
      </c>
      <c r="I12" s="20">
        <f t="shared" si="2"/>
        <v>1035.104553620396</v>
      </c>
      <c r="J12" s="20">
        <f t="shared" si="2"/>
        <v>56050.642250855577</v>
      </c>
      <c r="K12" s="21">
        <f>SUM(H$4:H12)</f>
        <v>5593.2224745181884</v>
      </c>
      <c r="L12" s="4">
        <f t="shared" si="3"/>
        <v>1</v>
      </c>
      <c r="M12" s="5"/>
      <c r="N12" s="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>
      <c r="A13" s="10" t="str">
        <f>B7&amp;" Payment**"</f>
        <v>Weekly Payment**</v>
      </c>
      <c r="B13" s="29">
        <f>($B$9*$B$8*((1+$B$9)^$B$10))/(((1+$B$9)^$B$10)-1)</f>
        <v>1615.8422470736227</v>
      </c>
      <c r="C13" s="12"/>
      <c r="D13" s="18">
        <f t="shared" si="4"/>
        <v>10</v>
      </c>
      <c r="E13" s="19">
        <f t="shared" ca="1" si="5"/>
        <v>45231</v>
      </c>
      <c r="F13" s="20">
        <f t="shared" si="0"/>
        <v>1615.8422470736227</v>
      </c>
      <c r="G13" s="20">
        <f t="shared" si="6"/>
        <v>56050.642250855577</v>
      </c>
      <c r="H13" s="20">
        <f t="shared" si="1"/>
        <v>570.20749520581921</v>
      </c>
      <c r="I13" s="20">
        <f t="shared" si="2"/>
        <v>1045.6347518678035</v>
      </c>
      <c r="J13" s="20">
        <f t="shared" si="2"/>
        <v>55005.007498987776</v>
      </c>
      <c r="K13" s="21">
        <f>SUM(H$4:H13)</f>
        <v>6163.4299697240076</v>
      </c>
      <c r="L13" s="4">
        <f t="shared" si="3"/>
        <v>1</v>
      </c>
      <c r="M13" s="5"/>
      <c r="N13" s="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>
      <c r="A14" s="10" t="s">
        <v>21</v>
      </c>
      <c r="B14" s="30">
        <f>B8+B15</f>
        <v>84023.796847828387</v>
      </c>
      <c r="C14" s="12"/>
      <c r="D14" s="18">
        <f t="shared" si="4"/>
        <v>11</v>
      </c>
      <c r="E14" s="19">
        <f t="shared" ca="1" si="5"/>
        <v>45238</v>
      </c>
      <c r="F14" s="20">
        <f t="shared" si="0"/>
        <v>1615.8422470736227</v>
      </c>
      <c r="G14" s="20">
        <f t="shared" si="6"/>
        <v>55005.007498987776</v>
      </c>
      <c r="H14" s="20">
        <f t="shared" si="1"/>
        <v>559.57017244162569</v>
      </c>
      <c r="I14" s="20">
        <f t="shared" si="2"/>
        <v>1056.2720746319969</v>
      </c>
      <c r="J14" s="20">
        <f t="shared" si="2"/>
        <v>53948.735424355778</v>
      </c>
      <c r="K14" s="21">
        <f>SUM(H$4:H14)</f>
        <v>6723.0001421656334</v>
      </c>
      <c r="L14" s="4">
        <f t="shared" si="3"/>
        <v>1</v>
      </c>
      <c r="M14" s="5"/>
      <c r="N14" s="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>
      <c r="A15" s="10" t="s">
        <v>22</v>
      </c>
      <c r="B15" s="30">
        <f>(B13*B10)-B8</f>
        <v>19023.796847828387</v>
      </c>
      <c r="C15" s="12"/>
      <c r="D15" s="18">
        <f t="shared" si="4"/>
        <v>12</v>
      </c>
      <c r="E15" s="19">
        <f t="shared" ca="1" si="5"/>
        <v>45245</v>
      </c>
      <c r="F15" s="20">
        <f t="shared" si="0"/>
        <v>1615.8422470736227</v>
      </c>
      <c r="G15" s="20">
        <f t="shared" si="6"/>
        <v>53948.735424355778</v>
      </c>
      <c r="H15" s="20">
        <f t="shared" si="1"/>
        <v>548.8246353746963</v>
      </c>
      <c r="I15" s="20">
        <f t="shared" si="2"/>
        <v>1067.0176116989264</v>
      </c>
      <c r="J15" s="20">
        <f t="shared" si="2"/>
        <v>52881.717812656854</v>
      </c>
      <c r="K15" s="21">
        <f>SUM(H$4:H15)</f>
        <v>7271.8247775403297</v>
      </c>
      <c r="L15" s="4">
        <f t="shared" si="3"/>
        <v>1</v>
      </c>
      <c r="M15" s="5"/>
      <c r="N15" s="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>
      <c r="A16" s="10" t="s">
        <v>23</v>
      </c>
      <c r="B16" s="31">
        <f>B15/B8</f>
        <v>0.29267379765889828</v>
      </c>
      <c r="C16" s="12"/>
      <c r="D16" s="18">
        <f t="shared" si="4"/>
        <v>13</v>
      </c>
      <c r="E16" s="19">
        <f t="shared" ca="1" si="5"/>
        <v>45252</v>
      </c>
      <c r="F16" s="20">
        <f t="shared" si="0"/>
        <v>1615.8422470736227</v>
      </c>
      <c r="G16" s="20">
        <f t="shared" si="6"/>
        <v>52881.717812656854</v>
      </c>
      <c r="H16" s="20">
        <f t="shared" si="1"/>
        <v>537.96978313260536</v>
      </c>
      <c r="I16" s="20">
        <f t="shared" si="2"/>
        <v>1077.8724639410175</v>
      </c>
      <c r="J16" s="20">
        <f t="shared" si="2"/>
        <v>51803.84534871584</v>
      </c>
      <c r="K16" s="21">
        <f>SUM(H$4:H16)</f>
        <v>7809.7945606729354</v>
      </c>
      <c r="L16" s="4">
        <f t="shared" si="3"/>
        <v>1</v>
      </c>
      <c r="M16" s="5"/>
      <c r="N16" s="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>
      <c r="A17" s="3"/>
      <c r="B17" s="3"/>
      <c r="C17" s="12"/>
      <c r="D17" s="18">
        <f t="shared" si="4"/>
        <v>14</v>
      </c>
      <c r="E17" s="19">
        <f t="shared" ca="1" si="5"/>
        <v>45259</v>
      </c>
      <c r="F17" s="20">
        <f t="shared" si="0"/>
        <v>1615.8422470736227</v>
      </c>
      <c r="G17" s="20">
        <f t="shared" si="6"/>
        <v>51803.84534871584</v>
      </c>
      <c r="H17" s="20">
        <f t="shared" si="1"/>
        <v>527.00450364366691</v>
      </c>
      <c r="I17" s="20">
        <f t="shared" si="2"/>
        <v>1088.8377434299559</v>
      </c>
      <c r="J17" s="20">
        <f t="shared" si="2"/>
        <v>50715.007605285886</v>
      </c>
      <c r="K17" s="21">
        <f>SUM(H$4:H17)</f>
        <v>8336.7990643166031</v>
      </c>
      <c r="L17" s="4">
        <f t="shared" si="3"/>
        <v>1</v>
      </c>
      <c r="M17" s="5"/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>
      <c r="A18" s="3"/>
      <c r="B18" s="32"/>
      <c r="C18" s="12"/>
      <c r="D18" s="18">
        <f t="shared" si="4"/>
        <v>15</v>
      </c>
      <c r="E18" s="19">
        <f t="shared" ca="1" si="5"/>
        <v>45266</v>
      </c>
      <c r="F18" s="20">
        <f t="shared" si="0"/>
        <v>1615.8422470736227</v>
      </c>
      <c r="G18" s="20">
        <f t="shared" si="6"/>
        <v>50715.007605285886</v>
      </c>
      <c r="H18" s="20">
        <f t="shared" si="1"/>
        <v>515.9276735230045</v>
      </c>
      <c r="I18" s="20">
        <f t="shared" si="2"/>
        <v>1099.9145735506181</v>
      </c>
      <c r="J18" s="20">
        <f t="shared" si="2"/>
        <v>49615.093031735269</v>
      </c>
      <c r="K18" s="21">
        <f>SUM(H$4:H18)</f>
        <v>8852.7267378396082</v>
      </c>
      <c r="L18" s="4">
        <f t="shared" si="3"/>
        <v>1</v>
      </c>
      <c r="M18" s="5"/>
      <c r="N18" s="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>
      <c r="A19" s="3"/>
      <c r="B19" s="32"/>
      <c r="C19" s="12"/>
      <c r="D19" s="18">
        <f t="shared" si="4"/>
        <v>16</v>
      </c>
      <c r="E19" s="19">
        <f t="shared" ca="1" si="5"/>
        <v>45273</v>
      </c>
      <c r="F19" s="20">
        <f t="shared" si="0"/>
        <v>1615.8422470736227</v>
      </c>
      <c r="G19" s="20">
        <f t="shared" si="6"/>
        <v>49615.093031735269</v>
      </c>
      <c r="H19" s="20">
        <f t="shared" si="1"/>
        <v>504.73815795746071</v>
      </c>
      <c r="I19" s="20">
        <f t="shared" si="2"/>
        <v>1111.104089116162</v>
      </c>
      <c r="J19" s="20">
        <f t="shared" si="2"/>
        <v>48503.988942619108</v>
      </c>
      <c r="K19" s="21">
        <f>SUM(H$4:H19)</f>
        <v>9357.4648957970694</v>
      </c>
      <c r="L19" s="4">
        <f t="shared" si="3"/>
        <v>1</v>
      </c>
      <c r="M19" s="5"/>
      <c r="N19" s="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>
      <c r="A20" s="3"/>
      <c r="B20" s="33"/>
      <c r="C20" s="12"/>
      <c r="D20" s="18">
        <f t="shared" si="4"/>
        <v>17</v>
      </c>
      <c r="E20" s="19">
        <f t="shared" ca="1" si="5"/>
        <v>45280</v>
      </c>
      <c r="F20" s="20">
        <f t="shared" si="0"/>
        <v>1615.8422470736227</v>
      </c>
      <c r="G20" s="20">
        <f t="shared" si="6"/>
        <v>48503.988942619108</v>
      </c>
      <c r="H20" s="20">
        <f t="shared" si="1"/>
        <v>493.43481058933673</v>
      </c>
      <c r="I20" s="20">
        <f t="shared" si="2"/>
        <v>1122.4074364842859</v>
      </c>
      <c r="J20" s="20">
        <f t="shared" si="2"/>
        <v>47381.581506134818</v>
      </c>
      <c r="K20" s="21">
        <f>SUM(H$4:H20)</f>
        <v>9850.8997063864063</v>
      </c>
      <c r="L20" s="4">
        <f t="shared" si="3"/>
        <v>1</v>
      </c>
      <c r="M20" s="5"/>
      <c r="N20" s="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>
      <c r="A21" s="3"/>
      <c r="B21" s="3"/>
      <c r="C21" s="12"/>
      <c r="D21" s="18">
        <f t="shared" si="4"/>
        <v>18</v>
      </c>
      <c r="E21" s="19">
        <f t="shared" ca="1" si="5"/>
        <v>45287</v>
      </c>
      <c r="F21" s="20">
        <f t="shared" si="0"/>
        <v>1615.8422470736227</v>
      </c>
      <c r="G21" s="20">
        <f t="shared" si="6"/>
        <v>47381.581506134818</v>
      </c>
      <c r="H21" s="20">
        <f t="shared" si="1"/>
        <v>482.01647339894845</v>
      </c>
      <c r="I21" s="20">
        <f t="shared" si="2"/>
        <v>1133.8257736746743</v>
      </c>
      <c r="J21" s="20">
        <f t="shared" si="2"/>
        <v>46247.755732460144</v>
      </c>
      <c r="K21" s="21">
        <f>SUM(H$4:H21)</f>
        <v>10332.916179785354</v>
      </c>
      <c r="L21" s="4">
        <f t="shared" si="3"/>
        <v>1</v>
      </c>
      <c r="M21" s="5"/>
      <c r="N21" s="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>
      <c r="A22" s="3"/>
      <c r="B22" s="3"/>
      <c r="C22" s="12"/>
      <c r="D22" s="18">
        <f t="shared" si="4"/>
        <v>19</v>
      </c>
      <c r="E22" s="19">
        <f t="shared" ca="1" si="5"/>
        <v>45294</v>
      </c>
      <c r="F22" s="20">
        <f t="shared" si="0"/>
        <v>1615.8422470736227</v>
      </c>
      <c r="G22" s="20">
        <f t="shared" si="6"/>
        <v>46247.755732460144</v>
      </c>
      <c r="H22" s="20">
        <f t="shared" si="1"/>
        <v>470.48197658598878</v>
      </c>
      <c r="I22" s="20">
        <f t="shared" si="2"/>
        <v>1145.3602704876339</v>
      </c>
      <c r="J22" s="20">
        <f t="shared" si="2"/>
        <v>45102.395461972512</v>
      </c>
      <c r="K22" s="21">
        <f>SUM(H$4:H22)</f>
        <v>10803.398156371342</v>
      </c>
      <c r="L22" s="4">
        <f t="shared" si="3"/>
        <v>1</v>
      </c>
      <c r="M22" s="5"/>
      <c r="N22" s="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>
      <c r="A23" s="3"/>
      <c r="B23" s="3"/>
      <c r="C23" s="12"/>
      <c r="D23" s="18">
        <f t="shared" si="4"/>
        <v>20</v>
      </c>
      <c r="E23" s="19">
        <f t="shared" ca="1" si="5"/>
        <v>45301</v>
      </c>
      <c r="F23" s="20">
        <f t="shared" si="0"/>
        <v>1615.8422470736227</v>
      </c>
      <c r="G23" s="20">
        <f t="shared" si="6"/>
        <v>45102.395461972512</v>
      </c>
      <c r="H23" s="20">
        <f t="shared" si="1"/>
        <v>458.8301384496819</v>
      </c>
      <c r="I23" s="20">
        <f t="shared" si="2"/>
        <v>1157.0121086239408</v>
      </c>
      <c r="J23" s="20">
        <f t="shared" si="2"/>
        <v>43945.383353348574</v>
      </c>
      <c r="K23" s="21">
        <f>SUM(H$4:H23)</f>
        <v>11262.228294821025</v>
      </c>
      <c r="L23" s="4">
        <f t="shared" si="3"/>
        <v>1</v>
      </c>
      <c r="M23" s="5"/>
      <c r="N23" s="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>
      <c r="A24" s="3"/>
      <c r="B24" s="3"/>
      <c r="C24" s="12"/>
      <c r="D24" s="18">
        <f t="shared" si="4"/>
        <v>21</v>
      </c>
      <c r="E24" s="19">
        <f t="shared" ca="1" si="5"/>
        <v>45308</v>
      </c>
      <c r="F24" s="20">
        <f t="shared" si="0"/>
        <v>1615.8422470736227</v>
      </c>
      <c r="G24" s="20">
        <f t="shared" si="6"/>
        <v>43945.383353348574</v>
      </c>
      <c r="H24" s="20">
        <f t="shared" si="1"/>
        <v>447.05976526771917</v>
      </c>
      <c r="I24" s="20">
        <f t="shared" si="2"/>
        <v>1168.7824818059034</v>
      </c>
      <c r="J24" s="20">
        <f t="shared" si="2"/>
        <v>42776.600871542672</v>
      </c>
      <c r="K24" s="21">
        <f>SUM(H$4:H24)</f>
        <v>11709.288060088744</v>
      </c>
      <c r="L24" s="4">
        <f t="shared" si="3"/>
        <v>1</v>
      </c>
      <c r="M24" s="5"/>
      <c r="N24" s="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>
      <c r="A25" s="3"/>
      <c r="B25" s="3"/>
      <c r="C25" s="12"/>
      <c r="D25" s="18">
        <f t="shared" si="4"/>
        <v>22</v>
      </c>
      <c r="E25" s="19">
        <f t="shared" ca="1" si="5"/>
        <v>45315</v>
      </c>
      <c r="F25" s="20">
        <f t="shared" si="0"/>
        <v>1615.8422470736227</v>
      </c>
      <c r="G25" s="20">
        <f t="shared" si="6"/>
        <v>42776.600871542672</v>
      </c>
      <c r="H25" s="20">
        <f t="shared" si="1"/>
        <v>435.16965117396296</v>
      </c>
      <c r="I25" s="20">
        <f t="shared" si="2"/>
        <v>1180.6725958996599</v>
      </c>
      <c r="J25" s="20">
        <f t="shared" si="2"/>
        <v>41595.928275643011</v>
      </c>
      <c r="K25" s="21">
        <f>SUM(H$4:H25)</f>
        <v>12144.457711262707</v>
      </c>
      <c r="L25" s="4">
        <f t="shared" si="3"/>
        <v>1</v>
      </c>
      <c r="M25" s="5"/>
      <c r="N25" s="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>
      <c r="A26" s="3"/>
      <c r="B26" s="3"/>
      <c r="C26" s="12"/>
      <c r="D26" s="18">
        <f t="shared" si="4"/>
        <v>23</v>
      </c>
      <c r="E26" s="19">
        <f t="shared" ca="1" si="5"/>
        <v>45322</v>
      </c>
      <c r="F26" s="20">
        <f t="shared" si="0"/>
        <v>1615.8422470736227</v>
      </c>
      <c r="G26" s="20">
        <f t="shared" si="6"/>
        <v>41595.928275643011</v>
      </c>
      <c r="H26" s="20">
        <f t="shared" si="1"/>
        <v>423.15857803490678</v>
      </c>
      <c r="I26" s="20">
        <f t="shared" si="2"/>
        <v>1192.6836690387158</v>
      </c>
      <c r="J26" s="20">
        <f t="shared" si="2"/>
        <v>40403.244606604298</v>
      </c>
      <c r="K26" s="21">
        <f>SUM(H$4:H26)</f>
        <v>12567.616289297614</v>
      </c>
      <c r="L26" s="4">
        <f t="shared" si="3"/>
        <v>1</v>
      </c>
      <c r="M26" s="5"/>
      <c r="N26" s="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>
      <c r="A27" s="3"/>
      <c r="B27" s="3"/>
      <c r="C27" s="12"/>
      <c r="D27" s="18">
        <f t="shared" si="4"/>
        <v>24</v>
      </c>
      <c r="E27" s="19">
        <f t="shared" ca="1" si="5"/>
        <v>45329</v>
      </c>
      <c r="F27" s="20">
        <f t="shared" si="0"/>
        <v>1615.8422470736227</v>
      </c>
      <c r="G27" s="20">
        <f t="shared" si="6"/>
        <v>40403.244606604298</v>
      </c>
      <c r="H27" s="20">
        <f t="shared" si="1"/>
        <v>411.02531532487836</v>
      </c>
      <c r="I27" s="20">
        <f t="shared" si="2"/>
        <v>1204.8169317487443</v>
      </c>
      <c r="J27" s="20">
        <f t="shared" si="2"/>
        <v>39198.427674855557</v>
      </c>
      <c r="K27" s="21">
        <f>SUM(H$4:H27)</f>
        <v>12978.641604622491</v>
      </c>
      <c r="L27" s="4">
        <f t="shared" si="3"/>
        <v>1</v>
      </c>
      <c r="M27" s="5"/>
      <c r="N27" s="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>
      <c r="A28" s="3"/>
      <c r="B28" s="3"/>
      <c r="C28" s="12"/>
      <c r="D28" s="18">
        <f t="shared" si="4"/>
        <v>25</v>
      </c>
      <c r="E28" s="19">
        <f t="shared" ca="1" si="5"/>
        <v>45336</v>
      </c>
      <c r="F28" s="20">
        <f t="shared" si="0"/>
        <v>1615.8422470736227</v>
      </c>
      <c r="G28" s="20">
        <f t="shared" si="6"/>
        <v>39198.427674855557</v>
      </c>
      <c r="H28" s="20">
        <f t="shared" si="1"/>
        <v>398.76861999997288</v>
      </c>
      <c r="I28" s="20">
        <f t="shared" si="2"/>
        <v>1217.0736270736497</v>
      </c>
      <c r="J28" s="20">
        <f t="shared" si="2"/>
        <v>37981.354047781904</v>
      </c>
      <c r="K28" s="21">
        <f>SUM(H$4:H28)</f>
        <v>13377.410224622465</v>
      </c>
      <c r="L28" s="4">
        <f t="shared" si="3"/>
        <v>1</v>
      </c>
      <c r="M28" s="5"/>
      <c r="N28" s="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>
      <c r="A29" s="3"/>
      <c r="B29" s="3"/>
      <c r="C29" s="12"/>
      <c r="D29" s="18">
        <f t="shared" si="4"/>
        <v>26</v>
      </c>
      <c r="E29" s="19">
        <f t="shared" ca="1" si="5"/>
        <v>45343</v>
      </c>
      <c r="F29" s="20">
        <f t="shared" si="0"/>
        <v>1615.8422470736227</v>
      </c>
      <c r="G29" s="20">
        <f t="shared" si="6"/>
        <v>37981.354047781904</v>
      </c>
      <c r="H29" s="20">
        <f t="shared" si="1"/>
        <v>386.38723637070439</v>
      </c>
      <c r="I29" s="20">
        <f t="shared" si="2"/>
        <v>1229.4550107029183</v>
      </c>
      <c r="J29" s="20">
        <f t="shared" si="2"/>
        <v>36751.899037078983</v>
      </c>
      <c r="K29" s="21">
        <f>SUM(H$4:H29)</f>
        <v>13763.79746099317</v>
      </c>
      <c r="L29" s="4">
        <f t="shared" si="3"/>
        <v>1</v>
      </c>
      <c r="M29" s="5"/>
      <c r="N29" s="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>
      <c r="A30" s="3"/>
      <c r="B30" s="3"/>
      <c r="C30" s="12"/>
      <c r="D30" s="18">
        <f t="shared" si="4"/>
        <v>27</v>
      </c>
      <c r="E30" s="19">
        <f t="shared" ca="1" si="5"/>
        <v>45350</v>
      </c>
      <c r="F30" s="20">
        <f t="shared" si="0"/>
        <v>1615.8422470736227</v>
      </c>
      <c r="G30" s="20">
        <f t="shared" si="6"/>
        <v>36751.899037078983</v>
      </c>
      <c r="H30" s="20">
        <f t="shared" si="1"/>
        <v>373.87989597336122</v>
      </c>
      <c r="I30" s="20">
        <f t="shared" si="2"/>
        <v>1241.9623511002615</v>
      </c>
      <c r="J30" s="20">
        <f t="shared" si="2"/>
        <v>35509.936685978719</v>
      </c>
      <c r="K30" s="21">
        <f>SUM(H$4:H30)</f>
        <v>14137.677356966531</v>
      </c>
      <c r="L30" s="4">
        <f t="shared" si="3"/>
        <v>1</v>
      </c>
      <c r="M30" s="5"/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>
      <c r="A31" s="3"/>
      <c r="B31" s="3"/>
      <c r="C31" s="12"/>
      <c r="D31" s="18">
        <f t="shared" si="4"/>
        <v>28</v>
      </c>
      <c r="E31" s="19">
        <f t="shared" ca="1" si="5"/>
        <v>45357</v>
      </c>
      <c r="F31" s="20">
        <f t="shared" si="0"/>
        <v>1615.8422470736227</v>
      </c>
      <c r="G31" s="20">
        <f t="shared" si="6"/>
        <v>35509.936685978719</v>
      </c>
      <c r="H31" s="20">
        <f t="shared" si="1"/>
        <v>361.24531744005276</v>
      </c>
      <c r="I31" s="20">
        <f t="shared" si="2"/>
        <v>1254.59692963357</v>
      </c>
      <c r="J31" s="20">
        <f t="shared" si="2"/>
        <v>34255.339756345151</v>
      </c>
      <c r="K31" s="21">
        <f>SUM(H$4:H31)</f>
        <v>14498.922674406584</v>
      </c>
      <c r="L31" s="4">
        <f t="shared" si="3"/>
        <v>1</v>
      </c>
      <c r="M31" s="5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>
      <c r="A32" s="3"/>
      <c r="B32" s="3"/>
      <c r="C32" s="12"/>
      <c r="D32" s="18">
        <f t="shared" si="4"/>
        <v>29</v>
      </c>
      <c r="E32" s="19">
        <f t="shared" ca="1" si="5"/>
        <v>45364</v>
      </c>
      <c r="F32" s="20">
        <f t="shared" si="0"/>
        <v>1615.8422470736227</v>
      </c>
      <c r="G32" s="20">
        <f t="shared" si="6"/>
        <v>34255.339756345151</v>
      </c>
      <c r="H32" s="20">
        <f t="shared" si="1"/>
        <v>348.48220636743434</v>
      </c>
      <c r="I32" s="20">
        <f t="shared" si="2"/>
        <v>1267.3600407061883</v>
      </c>
      <c r="J32" s="20">
        <f t="shared" si="2"/>
        <v>32987.979715638961</v>
      </c>
      <c r="K32" s="21">
        <f>SUM(H$4:H32)</f>
        <v>14847.404880774018</v>
      </c>
      <c r="L32" s="4">
        <f t="shared" si="3"/>
        <v>1</v>
      </c>
      <c r="M32" s="5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>
      <c r="A33" s="3"/>
      <c r="B33" s="3"/>
      <c r="C33" s="12"/>
      <c r="D33" s="18">
        <f t="shared" si="4"/>
        <v>30</v>
      </c>
      <c r="E33" s="19">
        <f t="shared" ca="1" si="5"/>
        <v>45371</v>
      </c>
      <c r="F33" s="20">
        <f t="shared" si="0"/>
        <v>1615.8422470736227</v>
      </c>
      <c r="G33" s="20">
        <f t="shared" si="6"/>
        <v>32987.979715638961</v>
      </c>
      <c r="H33" s="20">
        <f t="shared" si="1"/>
        <v>335.58925518409637</v>
      </c>
      <c r="I33" s="20">
        <f t="shared" si="2"/>
        <v>1280.2529918895264</v>
      </c>
      <c r="J33" s="20">
        <f t="shared" si="2"/>
        <v>31707.726723749434</v>
      </c>
      <c r="K33" s="21">
        <f>SUM(H$4:H33)</f>
        <v>15182.994135958115</v>
      </c>
      <c r="L33" s="4">
        <f t="shared" si="3"/>
        <v>1</v>
      </c>
      <c r="M33" s="5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>
      <c r="A34" s="3"/>
      <c r="B34" s="3"/>
      <c r="C34" s="12"/>
      <c r="D34" s="18">
        <f t="shared" si="4"/>
        <v>31</v>
      </c>
      <c r="E34" s="19">
        <f t="shared" ca="1" si="5"/>
        <v>45378</v>
      </c>
      <c r="F34" s="20">
        <f t="shared" si="0"/>
        <v>1615.8422470736227</v>
      </c>
      <c r="G34" s="20">
        <f t="shared" si="6"/>
        <v>31707.726723749434</v>
      </c>
      <c r="H34" s="20">
        <f t="shared" si="1"/>
        <v>322.56514301660485</v>
      </c>
      <c r="I34" s="20">
        <f t="shared" si="2"/>
        <v>1293.2771040570178</v>
      </c>
      <c r="J34" s="20">
        <f t="shared" si="2"/>
        <v>30414.449619692416</v>
      </c>
      <c r="K34" s="21">
        <f>SUM(H$4:H34)</f>
        <v>15505.559278974721</v>
      </c>
      <c r="L34" s="4">
        <f t="shared" si="3"/>
        <v>1</v>
      </c>
      <c r="M34" s="5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>
      <c r="A35" s="3"/>
      <c r="B35" s="3"/>
      <c r="C35" s="12"/>
      <c r="D35" s="18">
        <f t="shared" si="4"/>
        <v>32</v>
      </c>
      <c r="E35" s="19">
        <f t="shared" ca="1" si="5"/>
        <v>45385</v>
      </c>
      <c r="F35" s="20">
        <f t="shared" si="0"/>
        <v>1615.8422470736227</v>
      </c>
      <c r="G35" s="20">
        <f t="shared" si="6"/>
        <v>30414.449619692416</v>
      </c>
      <c r="H35" s="20">
        <f t="shared" si="1"/>
        <v>309.40853555417863</v>
      </c>
      <c r="I35" s="20">
        <f t="shared" si="2"/>
        <v>1306.4337115194442</v>
      </c>
      <c r="J35" s="20">
        <f t="shared" si="2"/>
        <v>29108.015908172973</v>
      </c>
      <c r="K35" s="21">
        <f>SUM(H$4:H35)</f>
        <v>15814.9678145289</v>
      </c>
      <c r="L35" s="4">
        <f t="shared" si="3"/>
        <v>1</v>
      </c>
      <c r="M35" s="5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>
      <c r="A36" s="3"/>
      <c r="B36" s="3"/>
      <c r="C36" s="12"/>
      <c r="D36" s="18">
        <f t="shared" si="4"/>
        <v>33</v>
      </c>
      <c r="E36" s="19">
        <f t="shared" ca="1" si="5"/>
        <v>45392</v>
      </c>
      <c r="F36" s="20">
        <f t="shared" si="0"/>
        <v>1615.8422470736227</v>
      </c>
      <c r="G36" s="20">
        <f t="shared" si="6"/>
        <v>29108.015908172973</v>
      </c>
      <c r="H36" s="20">
        <f t="shared" si="1"/>
        <v>296.11808491199042</v>
      </c>
      <c r="I36" s="20">
        <f t="shared" ref="I36:J67" si="7">F36-H36</f>
        <v>1319.7241621616322</v>
      </c>
      <c r="J36" s="20">
        <f t="shared" si="7"/>
        <v>27788.291746011339</v>
      </c>
      <c r="K36" s="21">
        <f>SUM(H$4:H36)</f>
        <v>16111.08589944089</v>
      </c>
      <c r="L36" s="4">
        <f t="shared" si="3"/>
        <v>1</v>
      </c>
      <c r="M36" s="5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>
      <c r="A37" s="3"/>
      <c r="B37" s="3"/>
      <c r="C37" s="12"/>
      <c r="D37" s="18">
        <f t="shared" si="4"/>
        <v>34</v>
      </c>
      <c r="E37" s="19">
        <f t="shared" ca="1" si="5"/>
        <v>45399</v>
      </c>
      <c r="F37" s="20">
        <f t="shared" si="0"/>
        <v>1615.8422470736227</v>
      </c>
      <c r="G37" s="20">
        <f t="shared" si="6"/>
        <v>27788.291746011339</v>
      </c>
      <c r="H37" s="20">
        <f t="shared" si="1"/>
        <v>282.69242949307687</v>
      </c>
      <c r="I37" s="20">
        <f t="shared" si="7"/>
        <v>1333.1498175805459</v>
      </c>
      <c r="J37" s="20">
        <f t="shared" si="7"/>
        <v>26455.141928430792</v>
      </c>
      <c r="K37" s="21">
        <f>SUM(H$4:H37)</f>
        <v>16393.778328933968</v>
      </c>
      <c r="L37" s="4">
        <f t="shared" si="3"/>
        <v>1</v>
      </c>
      <c r="M37" s="5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>
      <c r="A38" s="3"/>
      <c r="B38" s="34"/>
      <c r="C38" s="12"/>
      <c r="D38" s="18">
        <f t="shared" si="4"/>
        <v>35</v>
      </c>
      <c r="E38" s="19">
        <f t="shared" ca="1" si="5"/>
        <v>45406</v>
      </c>
      <c r="F38" s="20">
        <f t="shared" si="0"/>
        <v>1615.8422470736227</v>
      </c>
      <c r="G38" s="20">
        <f t="shared" si="6"/>
        <v>26455.141928430792</v>
      </c>
      <c r="H38" s="20">
        <f t="shared" si="1"/>
        <v>269.13019384884404</v>
      </c>
      <c r="I38" s="20">
        <f t="shared" si="7"/>
        <v>1346.7120532247786</v>
      </c>
      <c r="J38" s="20">
        <f t="shared" si="7"/>
        <v>25108.429875206013</v>
      </c>
      <c r="K38" s="21">
        <f>SUM(H$4:H38)</f>
        <v>16662.908522782811</v>
      </c>
      <c r="L38" s="4">
        <f t="shared" si="3"/>
        <v>1</v>
      </c>
      <c r="M38" s="5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">
      <c r="A39" s="3"/>
      <c r="B39" s="34"/>
      <c r="C39" s="12"/>
      <c r="D39" s="18">
        <f t="shared" si="4"/>
        <v>36</v>
      </c>
      <c r="E39" s="19">
        <f t="shared" ca="1" si="5"/>
        <v>45413</v>
      </c>
      <c r="F39" s="20">
        <f t="shared" si="0"/>
        <v>1615.8422470736227</v>
      </c>
      <c r="G39" s="20">
        <f t="shared" si="6"/>
        <v>25108.429875206013</v>
      </c>
      <c r="H39" s="20">
        <f t="shared" si="1"/>
        <v>255.42998853815348</v>
      </c>
      <c r="I39" s="20">
        <f t="shared" si="7"/>
        <v>1360.4122585354692</v>
      </c>
      <c r="J39" s="20">
        <f t="shared" si="7"/>
        <v>23748.017616670542</v>
      </c>
      <c r="K39" s="21">
        <f>SUM(H$4:H39)</f>
        <v>16918.338511320966</v>
      </c>
      <c r="L39" s="4">
        <f t="shared" si="3"/>
        <v>1</v>
      </c>
      <c r="M39" s="5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>
      <c r="A40" s="3"/>
      <c r="B40" s="34"/>
      <c r="C40" s="12"/>
      <c r="D40" s="18">
        <f t="shared" si="4"/>
        <v>37</v>
      </c>
      <c r="E40" s="19">
        <f t="shared" ca="1" si="5"/>
        <v>45420</v>
      </c>
      <c r="F40" s="20">
        <f t="shared" si="0"/>
        <v>1615.8422470736227</v>
      </c>
      <c r="G40" s="20">
        <f t="shared" si="6"/>
        <v>23748.017616670542</v>
      </c>
      <c r="H40" s="20">
        <f t="shared" si="1"/>
        <v>241.59040998497534</v>
      </c>
      <c r="I40" s="20">
        <f t="shared" si="7"/>
        <v>1374.2518370886473</v>
      </c>
      <c r="J40" s="20">
        <f t="shared" si="7"/>
        <v>22373.765779581896</v>
      </c>
      <c r="K40" s="21">
        <f>SUM(H$4:H40)</f>
        <v>17159.928921305942</v>
      </c>
      <c r="L40" s="4">
        <f t="shared" si="3"/>
        <v>1</v>
      </c>
      <c r="M40" s="5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>
      <c r="A41" s="3"/>
      <c r="B41" s="34"/>
      <c r="C41" s="12"/>
      <c r="D41" s="18">
        <f t="shared" si="4"/>
        <v>38</v>
      </c>
      <c r="E41" s="19">
        <f t="shared" ca="1" si="5"/>
        <v>45427</v>
      </c>
      <c r="F41" s="20">
        <f t="shared" si="0"/>
        <v>1615.8422470736227</v>
      </c>
      <c r="G41" s="20">
        <f t="shared" si="6"/>
        <v>22373.765779581896</v>
      </c>
      <c r="H41" s="20">
        <f t="shared" si="1"/>
        <v>227.61004033459275</v>
      </c>
      <c r="I41" s="20">
        <f t="shared" si="7"/>
        <v>1388.2322067390301</v>
      </c>
      <c r="J41" s="20">
        <f t="shared" si="7"/>
        <v>20985.533572842865</v>
      </c>
      <c r="K41" s="21">
        <f>SUM(H$4:H41)</f>
        <v>17387.538961640534</v>
      </c>
      <c r="L41" s="4">
        <f t="shared" si="3"/>
        <v>1</v>
      </c>
      <c r="M41" s="5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">
      <c r="A42" s="3"/>
      <c r="B42" s="34"/>
      <c r="C42" s="12"/>
      <c r="D42" s="18">
        <f t="shared" si="4"/>
        <v>39</v>
      </c>
      <c r="E42" s="19">
        <f t="shared" ca="1" si="5"/>
        <v>45434</v>
      </c>
      <c r="F42" s="20">
        <f t="shared" si="0"/>
        <v>1615.8422470736227</v>
      </c>
      <c r="G42" s="20">
        <f t="shared" si="6"/>
        <v>20985.533572842865</v>
      </c>
      <c r="H42" s="20">
        <f t="shared" si="1"/>
        <v>213.48744730834377</v>
      </c>
      <c r="I42" s="20">
        <f t="shared" si="7"/>
        <v>1402.354799765279</v>
      </c>
      <c r="J42" s="20">
        <f t="shared" si="7"/>
        <v>19583.178773077587</v>
      </c>
      <c r="K42" s="21">
        <f>SUM(H$4:H42)</f>
        <v>17601.026408948877</v>
      </c>
      <c r="L42" s="4">
        <f t="shared" si="3"/>
        <v>1</v>
      </c>
      <c r="M42" s="5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">
      <c r="A43" s="3"/>
      <c r="B43" s="3"/>
      <c r="C43" s="12"/>
      <c r="D43" s="18">
        <f t="shared" si="4"/>
        <v>40</v>
      </c>
      <c r="E43" s="19">
        <f t="shared" ca="1" si="5"/>
        <v>45441</v>
      </c>
      <c r="F43" s="20">
        <f t="shared" si="0"/>
        <v>1615.8422470736227</v>
      </c>
      <c r="G43" s="20">
        <f t="shared" si="6"/>
        <v>19583.178773077587</v>
      </c>
      <c r="H43" s="20">
        <f t="shared" si="1"/>
        <v>199.22118405688545</v>
      </c>
      <c r="I43" s="20">
        <f t="shared" si="7"/>
        <v>1416.6210630167373</v>
      </c>
      <c r="J43" s="20">
        <f t="shared" si="7"/>
        <v>18166.55771006085</v>
      </c>
      <c r="K43" s="21">
        <f>SUM(H$4:H43)</f>
        <v>17800.247593005763</v>
      </c>
      <c r="L43" s="4">
        <f t="shared" si="3"/>
        <v>1</v>
      </c>
      <c r="M43" s="5"/>
      <c r="N43" s="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>
      <c r="A44" s="3"/>
      <c r="B44" s="3"/>
      <c r="C44" s="12"/>
      <c r="D44" s="18">
        <f t="shared" si="4"/>
        <v>41</v>
      </c>
      <c r="E44" s="19">
        <f t="shared" ca="1" si="5"/>
        <v>45448</v>
      </c>
      <c r="F44" s="20">
        <f t="shared" si="0"/>
        <v>1615.8422470736227</v>
      </c>
      <c r="G44" s="20">
        <f t="shared" si="6"/>
        <v>18166.55771006085</v>
      </c>
      <c r="H44" s="20">
        <f t="shared" si="1"/>
        <v>184.80978901196519</v>
      </c>
      <c r="I44" s="20">
        <f t="shared" si="7"/>
        <v>1431.0324580616575</v>
      </c>
      <c r="J44" s="20">
        <f t="shared" si="7"/>
        <v>16735.525251999192</v>
      </c>
      <c r="K44" s="21">
        <f>SUM(H$4:H44)</f>
        <v>17985.057382017727</v>
      </c>
      <c r="L44" s="4">
        <f t="shared" si="3"/>
        <v>1</v>
      </c>
      <c r="M44" s="5"/>
      <c r="N44" s="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">
      <c r="A45" s="3"/>
      <c r="B45" s="3"/>
      <c r="C45" s="12"/>
      <c r="D45" s="18">
        <f t="shared" si="4"/>
        <v>42</v>
      </c>
      <c r="E45" s="19">
        <f t="shared" ca="1" si="5"/>
        <v>45455</v>
      </c>
      <c r="F45" s="20">
        <f t="shared" si="0"/>
        <v>1615.8422470736227</v>
      </c>
      <c r="G45" s="20">
        <f t="shared" si="6"/>
        <v>16735.525251999192</v>
      </c>
      <c r="H45" s="20">
        <f t="shared" si="1"/>
        <v>170.2517857366841</v>
      </c>
      <c r="I45" s="20">
        <f t="shared" si="7"/>
        <v>1445.5904613369387</v>
      </c>
      <c r="J45" s="20">
        <f t="shared" si="7"/>
        <v>15289.934790662253</v>
      </c>
      <c r="K45" s="21">
        <f>SUM(H$4:H45)</f>
        <v>18155.309167754411</v>
      </c>
      <c r="L45" s="4">
        <f t="shared" si="3"/>
        <v>1</v>
      </c>
      <c r="M45" s="5"/>
      <c r="N45" s="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">
      <c r="A46" s="3"/>
      <c r="B46" s="3"/>
      <c r="C46" s="12"/>
      <c r="D46" s="18">
        <f t="shared" si="4"/>
        <v>43</v>
      </c>
      <c r="E46" s="19">
        <f t="shared" ca="1" si="5"/>
        <v>45462</v>
      </c>
      <c r="F46" s="20">
        <f t="shared" si="0"/>
        <v>1615.8422470736227</v>
      </c>
      <c r="G46" s="20">
        <f t="shared" si="6"/>
        <v>15289.934790662253</v>
      </c>
      <c r="H46" s="20">
        <f t="shared" si="1"/>
        <v>155.54568277423715</v>
      </c>
      <c r="I46" s="20">
        <f t="shared" si="7"/>
        <v>1460.2965642993856</v>
      </c>
      <c r="J46" s="20">
        <f t="shared" si="7"/>
        <v>13829.638226362867</v>
      </c>
      <c r="K46" s="21">
        <f>SUM(H$4:H46)</f>
        <v>18310.854850528649</v>
      </c>
      <c r="L46" s="4">
        <f t="shared" si="3"/>
        <v>1</v>
      </c>
      <c r="M46" s="5"/>
      <c r="N46" s="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">
      <c r="A47" s="3"/>
      <c r="B47" s="3"/>
      <c r="C47" s="12"/>
      <c r="D47" s="18">
        <f t="shared" si="4"/>
        <v>44</v>
      </c>
      <c r="E47" s="19">
        <f t="shared" ca="1" si="5"/>
        <v>45469</v>
      </c>
      <c r="F47" s="20">
        <f t="shared" si="0"/>
        <v>1615.8422470736227</v>
      </c>
      <c r="G47" s="20">
        <f t="shared" si="6"/>
        <v>13829.638226362867</v>
      </c>
      <c r="H47" s="20">
        <f t="shared" si="1"/>
        <v>140.68997349511457</v>
      </c>
      <c r="I47" s="20">
        <f t="shared" si="7"/>
        <v>1475.1522735785081</v>
      </c>
      <c r="J47" s="20">
        <f t="shared" si="7"/>
        <v>12354.48595278436</v>
      </c>
      <c r="K47" s="21">
        <f>SUM(H$4:H47)</f>
        <v>18451.544824023764</v>
      </c>
      <c r="L47" s="4">
        <f t="shared" si="3"/>
        <v>1</v>
      </c>
      <c r="M47" s="5"/>
      <c r="N47" s="5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">
      <c r="A48" s="3"/>
      <c r="B48" s="3"/>
      <c r="C48" s="12"/>
      <c r="D48" s="18">
        <f t="shared" si="4"/>
        <v>45</v>
      </c>
      <c r="E48" s="19">
        <f t="shared" ca="1" si="5"/>
        <v>45476</v>
      </c>
      <c r="F48" s="20">
        <f t="shared" si="0"/>
        <v>1615.8422470736227</v>
      </c>
      <c r="G48" s="20">
        <f t="shared" si="6"/>
        <v>12354.48595278436</v>
      </c>
      <c r="H48" s="20">
        <f t="shared" si="1"/>
        <v>125.68313594274859</v>
      </c>
      <c r="I48" s="20">
        <f t="shared" si="7"/>
        <v>1490.1591111308742</v>
      </c>
      <c r="J48" s="20">
        <f t="shared" si="7"/>
        <v>10864.326841653487</v>
      </c>
      <c r="K48" s="21">
        <f>SUM(H$4:H48)</f>
        <v>18577.227959966513</v>
      </c>
      <c r="L48" s="4">
        <f t="shared" si="3"/>
        <v>1</v>
      </c>
      <c r="M48" s="5"/>
      <c r="N48" s="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>
      <c r="A49" s="3"/>
      <c r="B49" s="3"/>
      <c r="C49" s="12"/>
      <c r="D49" s="18">
        <f t="shared" si="4"/>
        <v>46</v>
      </c>
      <c r="E49" s="19">
        <f t="shared" ca="1" si="5"/>
        <v>45483</v>
      </c>
      <c r="F49" s="20">
        <f t="shared" si="0"/>
        <v>1615.8422470736227</v>
      </c>
      <c r="G49" s="20">
        <f t="shared" si="6"/>
        <v>10864.326841653487</v>
      </c>
      <c r="H49" s="20">
        <f t="shared" si="1"/>
        <v>110.52363267759029</v>
      </c>
      <c r="I49" s="20">
        <f t="shared" si="7"/>
        <v>1505.3186143960324</v>
      </c>
      <c r="J49" s="20">
        <f t="shared" si="7"/>
        <v>9359.0082272574546</v>
      </c>
      <c r="K49" s="21">
        <f>SUM(H$4:H49)</f>
        <v>18687.751592644105</v>
      </c>
      <c r="L49" s="4">
        <f t="shared" si="3"/>
        <v>1</v>
      </c>
      <c r="M49" s="5"/>
      <c r="N49" s="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>
      <c r="A50" s="3"/>
      <c r="B50" s="3"/>
      <c r="C50" s="12"/>
      <c r="D50" s="18">
        <f t="shared" si="4"/>
        <v>47</v>
      </c>
      <c r="E50" s="19">
        <f t="shared" ca="1" si="5"/>
        <v>45490</v>
      </c>
      <c r="F50" s="20">
        <f t="shared" si="0"/>
        <v>1615.8422470736227</v>
      </c>
      <c r="G50" s="20">
        <f t="shared" si="6"/>
        <v>9359.0082272574546</v>
      </c>
      <c r="H50" s="20">
        <f t="shared" si="1"/>
        <v>95.209910619599881</v>
      </c>
      <c r="I50" s="20">
        <f t="shared" si="7"/>
        <v>1520.6323364540228</v>
      </c>
      <c r="J50" s="20">
        <f t="shared" si="7"/>
        <v>7838.3758908034315</v>
      </c>
      <c r="K50" s="21">
        <f>SUM(H$4:H50)</f>
        <v>18782.961503263705</v>
      </c>
      <c r="L50" s="4">
        <f t="shared" si="3"/>
        <v>1</v>
      </c>
      <c r="M50" s="5"/>
      <c r="N50" s="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>
      <c r="A51" s="3"/>
      <c r="B51" s="3"/>
      <c r="C51" s="12"/>
      <c r="D51" s="18">
        <f t="shared" si="4"/>
        <v>48</v>
      </c>
      <c r="E51" s="19">
        <f t="shared" ca="1" si="5"/>
        <v>45497</v>
      </c>
      <c r="F51" s="20">
        <f t="shared" si="0"/>
        <v>1615.8422470736227</v>
      </c>
      <c r="G51" s="20">
        <f t="shared" si="6"/>
        <v>7838.3758908034315</v>
      </c>
      <c r="H51" s="20">
        <f t="shared" si="1"/>
        <v>79.740400889134918</v>
      </c>
      <c r="I51" s="20">
        <f t="shared" si="7"/>
        <v>1536.1018461844878</v>
      </c>
      <c r="J51" s="20">
        <f t="shared" si="7"/>
        <v>6302.2740446189437</v>
      </c>
      <c r="K51" s="21">
        <f>SUM(H$4:H51)</f>
        <v>18862.70190415284</v>
      </c>
      <c r="L51" s="4">
        <f t="shared" si="3"/>
        <v>1</v>
      </c>
      <c r="M51" s="5"/>
      <c r="N51" s="5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">
      <c r="A52" s="3"/>
      <c r="B52" s="3"/>
      <c r="C52" s="12"/>
      <c r="D52" s="18">
        <f t="shared" si="4"/>
        <v>49</v>
      </c>
      <c r="E52" s="19">
        <f t="shared" ca="1" si="5"/>
        <v>45504</v>
      </c>
      <c r="F52" s="20">
        <f t="shared" si="0"/>
        <v>1615.8422470736227</v>
      </c>
      <c r="G52" s="20">
        <f t="shared" si="6"/>
        <v>6302.2740446189437</v>
      </c>
      <c r="H52" s="20">
        <f t="shared" si="1"/>
        <v>64.113518646219646</v>
      </c>
      <c r="I52" s="20">
        <f t="shared" si="7"/>
        <v>1551.728728427403</v>
      </c>
      <c r="J52" s="20">
        <f t="shared" si="7"/>
        <v>4750.5453161915411</v>
      </c>
      <c r="K52" s="21">
        <f>SUM(H$4:H52)</f>
        <v>18926.81542279906</v>
      </c>
      <c r="L52" s="4">
        <f t="shared" si="3"/>
        <v>1</v>
      </c>
      <c r="M52" s="5"/>
      <c r="N52" s="5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">
      <c r="A53" s="3"/>
      <c r="B53" s="3"/>
      <c r="C53" s="12"/>
      <c r="D53" s="18">
        <f t="shared" si="4"/>
        <v>50</v>
      </c>
      <c r="E53" s="19">
        <f t="shared" ca="1" si="5"/>
        <v>45511</v>
      </c>
      <c r="F53" s="20">
        <f t="shared" si="0"/>
        <v>1615.8422470736227</v>
      </c>
      <c r="G53" s="20">
        <f t="shared" si="6"/>
        <v>4750.5453161915411</v>
      </c>
      <c r="H53" s="20">
        <f t="shared" si="1"/>
        <v>48.327662928179336</v>
      </c>
      <c r="I53" s="20">
        <f t="shared" si="7"/>
        <v>1567.5145841454435</v>
      </c>
      <c r="J53" s="20">
        <f t="shared" si="7"/>
        <v>3183.0307320460979</v>
      </c>
      <c r="K53" s="21">
        <f>SUM(H$4:H53)</f>
        <v>18975.143085727239</v>
      </c>
      <c r="L53" s="4">
        <f t="shared" si="3"/>
        <v>1</v>
      </c>
      <c r="M53" s="5"/>
      <c r="N53" s="5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">
      <c r="A54" s="3"/>
      <c r="B54" s="3"/>
      <c r="C54" s="12"/>
      <c r="D54" s="18">
        <f t="shared" si="4"/>
        <v>51</v>
      </c>
      <c r="E54" s="19">
        <f t="shared" ca="1" si="5"/>
        <v>45518</v>
      </c>
      <c r="F54" s="20">
        <f t="shared" si="0"/>
        <v>1615.8422470736227</v>
      </c>
      <c r="G54" s="20">
        <f t="shared" si="6"/>
        <v>3183.0307320460979</v>
      </c>
      <c r="H54" s="20">
        <f t="shared" si="1"/>
        <v>32.381216485622808</v>
      </c>
      <c r="I54" s="20">
        <f t="shared" si="7"/>
        <v>1583.4610305879999</v>
      </c>
      <c r="J54" s="20">
        <f t="shared" si="7"/>
        <v>1599.5697014580981</v>
      </c>
      <c r="K54" s="21">
        <f>SUM(H$4:H54)</f>
        <v>19007.524302212863</v>
      </c>
      <c r="L54" s="4">
        <f t="shared" si="3"/>
        <v>1</v>
      </c>
      <c r="M54" s="5"/>
      <c r="N54" s="5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">
      <c r="A55" s="3"/>
      <c r="B55" s="3"/>
      <c r="C55" s="12"/>
      <c r="D55" s="18">
        <f t="shared" si="4"/>
        <v>52</v>
      </c>
      <c r="E55" s="19">
        <f t="shared" ca="1" si="5"/>
        <v>45525</v>
      </c>
      <c r="F55" s="20">
        <f t="shared" si="0"/>
        <v>1615.8422470736227</v>
      </c>
      <c r="G55" s="20">
        <f t="shared" si="6"/>
        <v>1599.5697014580981</v>
      </c>
      <c r="H55" s="20">
        <f t="shared" si="1"/>
        <v>16.272545616756421</v>
      </c>
      <c r="I55" s="20">
        <f t="shared" si="7"/>
        <v>1599.5697014568664</v>
      </c>
      <c r="J55" s="20">
        <f t="shared" si="7"/>
        <v>1.2316831998759881E-9</v>
      </c>
      <c r="K55" s="21">
        <f>SUM(H$4:H55)</f>
        <v>19023.796847829621</v>
      </c>
      <c r="L55" s="4">
        <f t="shared" si="3"/>
        <v>1</v>
      </c>
      <c r="M55" s="5"/>
      <c r="N55" s="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>
      <c r="A56" s="3"/>
      <c r="B56" s="3"/>
      <c r="C56" s="12"/>
      <c r="D56" s="18">
        <f t="shared" si="4"/>
        <v>53</v>
      </c>
      <c r="E56" s="19">
        <f t="shared" ca="1" si="5"/>
        <v>45532</v>
      </c>
      <c r="F56" s="20">
        <f t="shared" si="0"/>
        <v>1615.8422470736227</v>
      </c>
      <c r="G56" s="20">
        <f t="shared" si="6"/>
        <v>1.2316831998759881E-9</v>
      </c>
      <c r="H56" s="20">
        <f t="shared" si="1"/>
        <v>1.2530007937199956E-11</v>
      </c>
      <c r="I56" s="20">
        <f t="shared" si="7"/>
        <v>1615.8422470736102</v>
      </c>
      <c r="J56" s="20">
        <f t="shared" si="7"/>
        <v>-1615.8422470723785</v>
      </c>
      <c r="K56" s="21">
        <f>SUM(H$4:H56)</f>
        <v>19023.796847829632</v>
      </c>
      <c r="L56" s="4">
        <f t="shared" si="3"/>
        <v>0</v>
      </c>
      <c r="M56" s="5"/>
      <c r="N56" s="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>
      <c r="A57" s="3"/>
      <c r="B57" s="3"/>
      <c r="C57" s="12"/>
      <c r="D57" s="18">
        <f t="shared" si="4"/>
        <v>54</v>
      </c>
      <c r="E57" s="19">
        <f t="shared" ca="1" si="5"/>
        <v>45539</v>
      </c>
      <c r="F57" s="20">
        <f t="shared" si="0"/>
        <v>1615.8422470736227</v>
      </c>
      <c r="G57" s="20">
        <f t="shared" si="6"/>
        <v>-1615.8422470723785</v>
      </c>
      <c r="H57" s="20">
        <f t="shared" si="1"/>
        <v>-16.438087475024776</v>
      </c>
      <c r="I57" s="20">
        <f t="shared" si="7"/>
        <v>1632.2803345486475</v>
      </c>
      <c r="J57" s="20">
        <f t="shared" si="7"/>
        <v>-3248.1225816210263</v>
      </c>
      <c r="K57" s="21">
        <f>SUM(H$4:H57)</f>
        <v>19007.358760354608</v>
      </c>
      <c r="L57" s="4">
        <f t="shared" si="3"/>
        <v>0</v>
      </c>
      <c r="M57" s="5"/>
      <c r="N57" s="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">
      <c r="A58" s="3"/>
      <c r="B58" s="3"/>
      <c r="C58" s="12"/>
      <c r="D58" s="18">
        <f t="shared" si="4"/>
        <v>55</v>
      </c>
      <c r="E58" s="19">
        <f t="shared" ca="1" si="5"/>
        <v>45546</v>
      </c>
      <c r="F58" s="20">
        <f t="shared" si="0"/>
        <v>1615.8422470736227</v>
      </c>
      <c r="G58" s="20">
        <f t="shared" si="6"/>
        <v>-3248.1225816210263</v>
      </c>
      <c r="H58" s="20">
        <f t="shared" si="1"/>
        <v>-33.043400878413905</v>
      </c>
      <c r="I58" s="20">
        <f t="shared" si="7"/>
        <v>1648.8856479520366</v>
      </c>
      <c r="J58" s="20">
        <f t="shared" si="7"/>
        <v>-4897.0082295730626</v>
      </c>
      <c r="K58" s="21">
        <f>SUM(H$4:H58)</f>
        <v>18974.315359476193</v>
      </c>
      <c r="L58" s="4">
        <f t="shared" si="3"/>
        <v>0</v>
      </c>
      <c r="M58" s="5"/>
      <c r="N58" s="5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">
      <c r="A59" s="3"/>
      <c r="B59" s="3"/>
      <c r="C59" s="12"/>
      <c r="D59" s="18">
        <f t="shared" si="4"/>
        <v>56</v>
      </c>
      <c r="E59" s="19">
        <f t="shared" ca="1" si="5"/>
        <v>45553</v>
      </c>
      <c r="F59" s="20">
        <f t="shared" si="0"/>
        <v>1615.8422470736227</v>
      </c>
      <c r="G59" s="20">
        <f t="shared" si="6"/>
        <v>-4897.0082295730626</v>
      </c>
      <c r="H59" s="20">
        <f t="shared" si="1"/>
        <v>-49.817641412387502</v>
      </c>
      <c r="I59" s="20">
        <f t="shared" si="7"/>
        <v>1665.6598884860102</v>
      </c>
      <c r="J59" s="20">
        <f t="shared" si="7"/>
        <v>-6562.6681180590731</v>
      </c>
      <c r="K59" s="21">
        <f>SUM(H$4:H59)</f>
        <v>18924.497718063805</v>
      </c>
      <c r="L59" s="4">
        <f t="shared" si="3"/>
        <v>0</v>
      </c>
      <c r="M59" s="5"/>
      <c r="N59" s="5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>
      <c r="A60" s="3"/>
      <c r="B60" s="3"/>
      <c r="C60" s="12"/>
      <c r="D60" s="18">
        <f t="shared" si="4"/>
        <v>57</v>
      </c>
      <c r="E60" s="19">
        <f t="shared" ca="1" si="5"/>
        <v>45560</v>
      </c>
      <c r="F60" s="20">
        <f t="shared" si="0"/>
        <v>1615.8422470736227</v>
      </c>
      <c r="G60" s="20">
        <f t="shared" si="6"/>
        <v>-6562.6681180590731</v>
      </c>
      <c r="H60" s="20">
        <f t="shared" si="1"/>
        <v>-66.762527585639418</v>
      </c>
      <c r="I60" s="20">
        <f t="shared" si="7"/>
        <v>1682.6047746592621</v>
      </c>
      <c r="J60" s="20">
        <f t="shared" si="7"/>
        <v>-8245.2728927183343</v>
      </c>
      <c r="K60" s="21">
        <f>SUM(H$4:H60)</f>
        <v>18857.735190478164</v>
      </c>
      <c r="L60" s="4">
        <f t="shared" si="3"/>
        <v>0</v>
      </c>
      <c r="M60" s="5"/>
      <c r="N60" s="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">
      <c r="A61" s="3"/>
      <c r="B61" s="3"/>
      <c r="C61" s="12"/>
      <c r="D61" s="18">
        <f t="shared" si="4"/>
        <v>58</v>
      </c>
      <c r="E61" s="19">
        <f t="shared" ca="1" si="5"/>
        <v>45567</v>
      </c>
      <c r="F61" s="20">
        <f t="shared" si="0"/>
        <v>1615.8422470736227</v>
      </c>
      <c r="G61" s="20">
        <f t="shared" si="6"/>
        <v>-8245.2728927183343</v>
      </c>
      <c r="H61" s="20">
        <f t="shared" si="1"/>
        <v>-83.879795389384597</v>
      </c>
      <c r="I61" s="20">
        <f t="shared" si="7"/>
        <v>1699.7220424630073</v>
      </c>
      <c r="J61" s="20">
        <f t="shared" si="7"/>
        <v>-9944.9949351813411</v>
      </c>
      <c r="K61" s="21">
        <f>SUM(H$4:H61)</f>
        <v>18773.85539508878</v>
      </c>
      <c r="L61" s="4">
        <f t="shared" si="3"/>
        <v>0</v>
      </c>
      <c r="M61" s="5"/>
      <c r="N61" s="5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">
      <c r="A62" s="3"/>
      <c r="B62" s="3"/>
      <c r="C62" s="12"/>
      <c r="D62" s="18">
        <f t="shared" si="4"/>
        <v>59</v>
      </c>
      <c r="E62" s="19">
        <f t="shared" ca="1" si="5"/>
        <v>45574</v>
      </c>
      <c r="F62" s="20">
        <f t="shared" si="0"/>
        <v>1615.8422470736227</v>
      </c>
      <c r="G62" s="20">
        <f t="shared" si="6"/>
        <v>-9944.9949351813411</v>
      </c>
      <c r="H62" s="20">
        <f t="shared" si="1"/>
        <v>-101.17119847521019</v>
      </c>
      <c r="I62" s="20">
        <f t="shared" si="7"/>
        <v>1717.0134455488328</v>
      </c>
      <c r="J62" s="20">
        <f t="shared" si="7"/>
        <v>-11662.008380730174</v>
      </c>
      <c r="K62" s="21">
        <f>SUM(H$4:H62)</f>
        <v>18672.684196613569</v>
      </c>
      <c r="L62" s="4">
        <f t="shared" si="3"/>
        <v>0</v>
      </c>
      <c r="M62" s="5"/>
      <c r="N62" s="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">
      <c r="A63" s="3"/>
      <c r="B63" s="3"/>
      <c r="C63" s="12"/>
      <c r="D63" s="18">
        <f t="shared" si="4"/>
        <v>60</v>
      </c>
      <c r="E63" s="19">
        <f t="shared" ca="1" si="5"/>
        <v>45581</v>
      </c>
      <c r="F63" s="20">
        <f t="shared" si="0"/>
        <v>1615.8422470736227</v>
      </c>
      <c r="G63" s="20">
        <f t="shared" si="6"/>
        <v>-11662.008380730174</v>
      </c>
      <c r="H63" s="20">
        <f t="shared" si="1"/>
        <v>-118.63850833473582</v>
      </c>
      <c r="I63" s="20">
        <f t="shared" si="7"/>
        <v>1734.4807554083586</v>
      </c>
      <c r="J63" s="20">
        <f t="shared" si="7"/>
        <v>-13396.489136138533</v>
      </c>
      <c r="K63" s="21">
        <f>SUM(H$4:H63)</f>
        <v>18554.045688278835</v>
      </c>
      <c r="L63" s="4">
        <f t="shared" si="3"/>
        <v>0</v>
      </c>
      <c r="M63" s="5"/>
      <c r="N63" s="5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">
      <c r="A64" s="3"/>
      <c r="B64" s="3"/>
      <c r="C64" s="12"/>
      <c r="D64" s="18">
        <f t="shared" si="4"/>
        <v>61</v>
      </c>
      <c r="E64" s="19">
        <f t="shared" ca="1" si="5"/>
        <v>45588</v>
      </c>
      <c r="F64" s="20">
        <f t="shared" si="0"/>
        <v>1615.8422470736227</v>
      </c>
      <c r="G64" s="20">
        <f t="shared" si="6"/>
        <v>-13396.489136138533</v>
      </c>
      <c r="H64" s="20">
        <f t="shared" si="1"/>
        <v>-136.28351448110161</v>
      </c>
      <c r="I64" s="20">
        <f t="shared" si="7"/>
        <v>1752.1257615547242</v>
      </c>
      <c r="J64" s="20">
        <f t="shared" si="7"/>
        <v>-15148.614897693256</v>
      </c>
      <c r="K64" s="21">
        <f>SUM(H$4:H64)</f>
        <v>18417.762173797732</v>
      </c>
      <c r="L64" s="4">
        <f t="shared" si="3"/>
        <v>0</v>
      </c>
      <c r="M64" s="5"/>
      <c r="N64" s="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">
      <c r="A65" s="3"/>
      <c r="B65" s="3"/>
      <c r="C65" s="12"/>
      <c r="D65" s="18">
        <f t="shared" si="4"/>
        <v>62</v>
      </c>
      <c r="E65" s="19">
        <f t="shared" ca="1" si="5"/>
        <v>45595</v>
      </c>
      <c r="F65" s="20">
        <f t="shared" si="0"/>
        <v>1615.8422470736227</v>
      </c>
      <c r="G65" s="20">
        <f t="shared" si="6"/>
        <v>-15148.614897693256</v>
      </c>
      <c r="H65" s="20">
        <f t="shared" si="1"/>
        <v>-154.10802463230254</v>
      </c>
      <c r="I65" s="20">
        <f t="shared" si="7"/>
        <v>1769.9502717059254</v>
      </c>
      <c r="J65" s="20">
        <f t="shared" si="7"/>
        <v>-16918.565169399182</v>
      </c>
      <c r="K65" s="21">
        <f>SUM(H$4:H65)</f>
        <v>18263.654149165428</v>
      </c>
      <c r="L65" s="4">
        <f t="shared" si="3"/>
        <v>0</v>
      </c>
      <c r="M65" s="5"/>
      <c r="N65" s="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">
      <c r="A66" s="3"/>
      <c r="B66" s="3"/>
      <c r="C66" s="12"/>
      <c r="D66" s="18">
        <f t="shared" si="4"/>
        <v>63</v>
      </c>
      <c r="E66" s="19">
        <f t="shared" ca="1" si="5"/>
        <v>45602</v>
      </c>
      <c r="F66" s="20">
        <f t="shared" si="0"/>
        <v>1615.8422470736227</v>
      </c>
      <c r="G66" s="20">
        <f t="shared" si="6"/>
        <v>-16918.565169399182</v>
      </c>
      <c r="H66" s="20">
        <f t="shared" si="1"/>
        <v>-172.11386489638784</v>
      </c>
      <c r="I66" s="20">
        <f t="shared" si="7"/>
        <v>1787.9561119700106</v>
      </c>
      <c r="J66" s="20">
        <f t="shared" si="7"/>
        <v>-18706.521281369194</v>
      </c>
      <c r="K66" s="21">
        <f>SUM(H$4:H66)</f>
        <v>18091.540284269042</v>
      </c>
      <c r="L66" s="4">
        <f t="shared" si="3"/>
        <v>0</v>
      </c>
      <c r="M66" s="5"/>
      <c r="N66" s="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">
      <c r="A67" s="3"/>
      <c r="B67" s="3"/>
      <c r="C67" s="12"/>
      <c r="D67" s="18">
        <f t="shared" si="4"/>
        <v>64</v>
      </c>
      <c r="E67" s="19">
        <f t="shared" ca="1" si="5"/>
        <v>45609</v>
      </c>
      <c r="F67" s="20">
        <f t="shared" si="0"/>
        <v>1615.8422470736227</v>
      </c>
      <c r="G67" s="20">
        <f t="shared" si="6"/>
        <v>-18706.521281369194</v>
      </c>
      <c r="H67" s="20">
        <f t="shared" si="1"/>
        <v>-190.30287995854431</v>
      </c>
      <c r="I67" s="20">
        <f t="shared" si="7"/>
        <v>1806.145127032167</v>
      </c>
      <c r="J67" s="20">
        <f t="shared" si="7"/>
        <v>-20512.666408401361</v>
      </c>
      <c r="K67" s="21">
        <f>SUM(H$4:H67)</f>
        <v>17901.237404310497</v>
      </c>
      <c r="L67" s="4">
        <f t="shared" si="3"/>
        <v>0</v>
      </c>
      <c r="M67" s="5"/>
      <c r="N67" s="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">
      <c r="A68" s="3"/>
      <c r="B68" s="3"/>
      <c r="C68" s="12"/>
      <c r="D68" s="18">
        <f t="shared" si="4"/>
        <v>65</v>
      </c>
      <c r="E68" s="19">
        <f t="shared" ca="1" si="5"/>
        <v>45616</v>
      </c>
      <c r="F68" s="20">
        <f t="shared" ref="F68:F107" si="8">$B$13</f>
        <v>1615.8422470736227</v>
      </c>
      <c r="G68" s="20">
        <f t="shared" si="6"/>
        <v>-20512.666408401361</v>
      </c>
      <c r="H68" s="20">
        <f t="shared" ref="H68:H107" si="9">G68*$B$9</f>
        <v>-208.67693327008308</v>
      </c>
      <c r="I68" s="20">
        <f t="shared" ref="I68:J99" si="10">F68-H68</f>
        <v>1824.5191803437058</v>
      </c>
      <c r="J68" s="20">
        <f t="shared" si="10"/>
        <v>-22337.185588745066</v>
      </c>
      <c r="K68" s="21">
        <f>SUM(H$4:H68)</f>
        <v>17692.560471040415</v>
      </c>
      <c r="L68" s="4">
        <f t="shared" ref="L68:L107" si="11">IF(D68&lt;=$B$10,1,0)</f>
        <v>0</v>
      </c>
      <c r="M68" s="5"/>
      <c r="N68" s="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">
      <c r="A69" s="3"/>
      <c r="B69" s="3"/>
      <c r="C69" s="12"/>
      <c r="D69" s="18">
        <f t="shared" ref="D69:D107" si="12">D68+1</f>
        <v>66</v>
      </c>
      <c r="E69" s="19">
        <f t="shared" ref="E69:E107" ca="1" si="13">IF($B$7="Weekly",E68+7,EDATE(E68,1))</f>
        <v>45623</v>
      </c>
      <c r="F69" s="20">
        <f t="shared" si="8"/>
        <v>1615.8422470736227</v>
      </c>
      <c r="G69" s="20">
        <f t="shared" ref="G69:G107" si="14">J68</f>
        <v>-22337.185588745066</v>
      </c>
      <c r="H69" s="20">
        <f t="shared" si="9"/>
        <v>-227.23790723934886</v>
      </c>
      <c r="I69" s="20">
        <f t="shared" si="10"/>
        <v>1843.0801543129717</v>
      </c>
      <c r="J69" s="20">
        <f t="shared" si="10"/>
        <v>-24180.265743058037</v>
      </c>
      <c r="K69" s="21">
        <f>SUM(H$4:H69)</f>
        <v>17465.322563801066</v>
      </c>
      <c r="L69" s="4">
        <f t="shared" si="11"/>
        <v>0</v>
      </c>
      <c r="M69" s="5"/>
      <c r="N69" s="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">
      <c r="A70" s="3"/>
      <c r="B70" s="3"/>
      <c r="C70" s="12"/>
      <c r="D70" s="18">
        <f t="shared" si="12"/>
        <v>67</v>
      </c>
      <c r="E70" s="19">
        <f t="shared" ca="1" si="13"/>
        <v>45630</v>
      </c>
      <c r="F70" s="20">
        <f t="shared" si="8"/>
        <v>1615.8422470736227</v>
      </c>
      <c r="G70" s="20">
        <f t="shared" si="14"/>
        <v>-24180.265743058037</v>
      </c>
      <c r="H70" s="20">
        <f t="shared" si="9"/>
        <v>-245.98770342457118</v>
      </c>
      <c r="I70" s="20">
        <f t="shared" si="10"/>
        <v>1861.829950498194</v>
      </c>
      <c r="J70" s="20">
        <f t="shared" si="10"/>
        <v>-26042.095693556232</v>
      </c>
      <c r="K70" s="21">
        <f>SUM(H$4:H70)</f>
        <v>17219.334860376493</v>
      </c>
      <c r="L70" s="4">
        <f t="shared" si="11"/>
        <v>0</v>
      </c>
      <c r="M70" s="5"/>
      <c r="N70" s="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">
      <c r="A71" s="3"/>
      <c r="B71" s="3"/>
      <c r="C71" s="12"/>
      <c r="D71" s="18">
        <f t="shared" si="12"/>
        <v>68</v>
      </c>
      <c r="E71" s="19">
        <f t="shared" ca="1" si="13"/>
        <v>45637</v>
      </c>
      <c r="F71" s="20">
        <f t="shared" si="8"/>
        <v>1615.8422470736227</v>
      </c>
      <c r="G71" s="20">
        <f t="shared" si="14"/>
        <v>-26042.095693556232</v>
      </c>
      <c r="H71" s="20">
        <f t="shared" si="9"/>
        <v>-264.92824272867784</v>
      </c>
      <c r="I71" s="20">
        <f t="shared" si="10"/>
        <v>1880.7704898023005</v>
      </c>
      <c r="J71" s="20">
        <f t="shared" si="10"/>
        <v>-27922.866183358532</v>
      </c>
      <c r="K71" s="21">
        <f>SUM(H$4:H71)</f>
        <v>16954.406617647815</v>
      </c>
      <c r="L71" s="4">
        <f t="shared" si="11"/>
        <v>0</v>
      </c>
      <c r="M71" s="5"/>
      <c r="N71" s="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">
      <c r="A72" s="3"/>
      <c r="B72" s="3"/>
      <c r="C72" s="12"/>
      <c r="D72" s="18">
        <f t="shared" si="12"/>
        <v>69</v>
      </c>
      <c r="E72" s="19">
        <f t="shared" ca="1" si="13"/>
        <v>45644</v>
      </c>
      <c r="F72" s="20">
        <f t="shared" si="8"/>
        <v>1615.8422470736227</v>
      </c>
      <c r="G72" s="20">
        <f t="shared" si="14"/>
        <v>-27922.866183358532</v>
      </c>
      <c r="H72" s="20">
        <f t="shared" si="9"/>
        <v>-284.0614655960897</v>
      </c>
      <c r="I72" s="20">
        <f t="shared" si="10"/>
        <v>1899.9037126697124</v>
      </c>
      <c r="J72" s="20">
        <f t="shared" si="10"/>
        <v>-29822.769896028243</v>
      </c>
      <c r="K72" s="21">
        <f>SUM(H$4:H72)</f>
        <v>16670.345152051726</v>
      </c>
      <c r="L72" s="4">
        <f t="shared" si="11"/>
        <v>0</v>
      </c>
      <c r="M72" s="5"/>
      <c r="N72" s="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">
      <c r="A73" s="3"/>
      <c r="B73" s="3"/>
      <c r="C73" s="12"/>
      <c r="D73" s="18">
        <f t="shared" si="12"/>
        <v>70</v>
      </c>
      <c r="E73" s="19">
        <f t="shared" ca="1" si="13"/>
        <v>45651</v>
      </c>
      <c r="F73" s="20">
        <f t="shared" si="8"/>
        <v>1615.8422470736227</v>
      </c>
      <c r="G73" s="20">
        <f t="shared" si="14"/>
        <v>-29822.769896028243</v>
      </c>
      <c r="H73" s="20">
        <f t="shared" si="9"/>
        <v>-303.38933221151808</v>
      </c>
      <c r="I73" s="20">
        <f t="shared" si="10"/>
        <v>1919.2315792851409</v>
      </c>
      <c r="J73" s="20">
        <f t="shared" si="10"/>
        <v>-31742.001475313384</v>
      </c>
      <c r="K73" s="21">
        <f>SUM(H$4:H73)</f>
        <v>16366.955819840208</v>
      </c>
      <c r="L73" s="4">
        <f t="shared" si="11"/>
        <v>0</v>
      </c>
      <c r="M73" s="5"/>
      <c r="N73" s="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">
      <c r="A74" s="3"/>
      <c r="B74" s="3"/>
      <c r="C74" s="12"/>
      <c r="D74" s="18">
        <f t="shared" si="12"/>
        <v>71</v>
      </c>
      <c r="E74" s="19">
        <f t="shared" ca="1" si="13"/>
        <v>45658</v>
      </c>
      <c r="F74" s="20">
        <f t="shared" si="8"/>
        <v>1615.8422470736227</v>
      </c>
      <c r="G74" s="20">
        <f t="shared" si="14"/>
        <v>-31742.001475313384</v>
      </c>
      <c r="H74" s="20">
        <f t="shared" si="9"/>
        <v>-322.91382270078424</v>
      </c>
      <c r="I74" s="20">
        <f t="shared" si="10"/>
        <v>1938.756069774407</v>
      </c>
      <c r="J74" s="20">
        <f t="shared" si="10"/>
        <v>-33680.757545087792</v>
      </c>
      <c r="K74" s="21">
        <f>SUM(H$4:H74)</f>
        <v>16044.041997139424</v>
      </c>
      <c r="L74" s="4">
        <f t="shared" si="11"/>
        <v>0</v>
      </c>
      <c r="M74" s="5"/>
      <c r="N74" s="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">
      <c r="A75" s="3"/>
      <c r="B75" s="3"/>
      <c r="C75" s="12"/>
      <c r="D75" s="18">
        <f t="shared" si="12"/>
        <v>72</v>
      </c>
      <c r="E75" s="19">
        <f t="shared" ca="1" si="13"/>
        <v>45665</v>
      </c>
      <c r="F75" s="20">
        <f t="shared" si="8"/>
        <v>1615.8422470736227</v>
      </c>
      <c r="G75" s="20">
        <f t="shared" si="14"/>
        <v>-33680.757545087792</v>
      </c>
      <c r="H75" s="20">
        <f t="shared" si="9"/>
        <v>-342.6369373336816</v>
      </c>
      <c r="I75" s="20">
        <f t="shared" si="10"/>
        <v>1958.4791844073043</v>
      </c>
      <c r="J75" s="20">
        <f t="shared" si="10"/>
        <v>-35639.236729495096</v>
      </c>
      <c r="K75" s="21">
        <f>SUM(H$4:H75)</f>
        <v>15701.405059805742</v>
      </c>
      <c r="L75" s="4">
        <f t="shared" si="11"/>
        <v>0</v>
      </c>
      <c r="M75" s="5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">
      <c r="A76" s="3"/>
      <c r="B76" s="3"/>
      <c r="C76" s="12"/>
      <c r="D76" s="18">
        <f t="shared" si="12"/>
        <v>73</v>
      </c>
      <c r="E76" s="19">
        <f t="shared" ca="1" si="13"/>
        <v>45672</v>
      </c>
      <c r="F76" s="20">
        <f t="shared" si="8"/>
        <v>1615.8422470736227</v>
      </c>
      <c r="G76" s="20">
        <f t="shared" si="14"/>
        <v>-35639.236729495096</v>
      </c>
      <c r="H76" s="20">
        <f t="shared" si="9"/>
        <v>-362.56069672890203</v>
      </c>
      <c r="I76" s="20">
        <f t="shared" si="10"/>
        <v>1978.4029438025248</v>
      </c>
      <c r="J76" s="20">
        <f t="shared" si="10"/>
        <v>-37617.639673297621</v>
      </c>
      <c r="K76" s="21">
        <f>SUM(H$4:H76)</f>
        <v>15338.84436307684</v>
      </c>
      <c r="L76" s="4">
        <f t="shared" si="11"/>
        <v>0</v>
      </c>
      <c r="M76" s="5"/>
      <c r="N76" s="5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">
      <c r="A77" s="3"/>
      <c r="B77" s="3"/>
      <c r="C77" s="12"/>
      <c r="D77" s="18">
        <f t="shared" si="12"/>
        <v>74</v>
      </c>
      <c r="E77" s="19">
        <f t="shared" ca="1" si="13"/>
        <v>45679</v>
      </c>
      <c r="F77" s="20">
        <f t="shared" si="8"/>
        <v>1615.8422470736227</v>
      </c>
      <c r="G77" s="20">
        <f t="shared" si="14"/>
        <v>-37617.639673297621</v>
      </c>
      <c r="H77" s="20">
        <f t="shared" si="9"/>
        <v>-382.68714206104698</v>
      </c>
      <c r="I77" s="20">
        <f t="shared" si="10"/>
        <v>1998.5293891346696</v>
      </c>
      <c r="J77" s="20">
        <f t="shared" si="10"/>
        <v>-39616.169062432287</v>
      </c>
      <c r="K77" s="21">
        <f>SUM(H$4:H77)</f>
        <v>14956.157221015792</v>
      </c>
      <c r="L77" s="4">
        <f t="shared" si="11"/>
        <v>0</v>
      </c>
      <c r="M77" s="5"/>
      <c r="N77" s="5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">
      <c r="A78" s="3"/>
      <c r="B78" s="3"/>
      <c r="C78" s="12"/>
      <c r="D78" s="18">
        <f t="shared" si="12"/>
        <v>75</v>
      </c>
      <c r="E78" s="19">
        <f t="shared" ca="1" si="13"/>
        <v>45686</v>
      </c>
      <c r="F78" s="20">
        <f t="shared" si="8"/>
        <v>1615.8422470736227</v>
      </c>
      <c r="G78" s="20">
        <f t="shared" si="14"/>
        <v>-39616.169062432287</v>
      </c>
      <c r="H78" s="20">
        <f t="shared" si="9"/>
        <v>-403.01833526974389</v>
      </c>
      <c r="I78" s="20">
        <f t="shared" si="10"/>
        <v>2018.8605823433666</v>
      </c>
      <c r="J78" s="20">
        <f t="shared" si="10"/>
        <v>-41635.029644775655</v>
      </c>
      <c r="K78" s="21">
        <f>SUM(H$4:H78)</f>
        <v>14553.138885746048</v>
      </c>
      <c r="L78" s="4">
        <f t="shared" si="11"/>
        <v>0</v>
      </c>
      <c r="M78" s="5"/>
      <c r="N78" s="5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">
      <c r="A79" s="3"/>
      <c r="B79" s="3"/>
      <c r="C79" s="12"/>
      <c r="D79" s="18">
        <f t="shared" si="12"/>
        <v>76</v>
      </c>
      <c r="E79" s="19">
        <f t="shared" ca="1" si="13"/>
        <v>45693</v>
      </c>
      <c r="F79" s="20">
        <f t="shared" si="8"/>
        <v>1615.8422470736227</v>
      </c>
      <c r="G79" s="20">
        <f t="shared" si="14"/>
        <v>-41635.029644775655</v>
      </c>
      <c r="H79" s="20">
        <f t="shared" si="9"/>
        <v>-423.55635927089082</v>
      </c>
      <c r="I79" s="20">
        <f t="shared" si="10"/>
        <v>2039.3986063445136</v>
      </c>
      <c r="J79" s="20">
        <f t="shared" si="10"/>
        <v>-43674.428251120167</v>
      </c>
      <c r="K79" s="21">
        <f>SUM(H$4:H79)</f>
        <v>14129.582526475157</v>
      </c>
      <c r="L79" s="4">
        <f t="shared" si="11"/>
        <v>0</v>
      </c>
      <c r="M79" s="5"/>
      <c r="N79" s="5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">
      <c r="A80" s="3"/>
      <c r="B80" s="3"/>
      <c r="C80" s="12"/>
      <c r="D80" s="18">
        <f t="shared" si="12"/>
        <v>77</v>
      </c>
      <c r="E80" s="19">
        <f t="shared" ca="1" si="13"/>
        <v>45700</v>
      </c>
      <c r="F80" s="20">
        <f t="shared" si="8"/>
        <v>1615.8422470736227</v>
      </c>
      <c r="G80" s="20">
        <f t="shared" si="14"/>
        <v>-43674.428251120167</v>
      </c>
      <c r="H80" s="20">
        <f t="shared" si="9"/>
        <v>-444.30331817004941</v>
      </c>
      <c r="I80" s="20">
        <f t="shared" si="10"/>
        <v>2060.1455652436721</v>
      </c>
      <c r="J80" s="20">
        <f t="shared" si="10"/>
        <v>-45734.573816363838</v>
      </c>
      <c r="K80" s="21">
        <f>SUM(H$4:H80)</f>
        <v>13685.279208305106</v>
      </c>
      <c r="L80" s="4">
        <f t="shared" si="11"/>
        <v>0</v>
      </c>
      <c r="M80" s="5"/>
      <c r="N80" s="5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>
      <c r="A81" s="3"/>
      <c r="B81" s="3"/>
      <c r="C81" s="12"/>
      <c r="D81" s="18">
        <f t="shared" si="12"/>
        <v>78</v>
      </c>
      <c r="E81" s="19">
        <f t="shared" ca="1" si="13"/>
        <v>45707</v>
      </c>
      <c r="F81" s="20">
        <f t="shared" si="8"/>
        <v>1615.8422470736227</v>
      </c>
      <c r="G81" s="20">
        <f t="shared" si="14"/>
        <v>-45734.573816363838</v>
      </c>
      <c r="H81" s="20">
        <f t="shared" si="9"/>
        <v>-465.26133747800907</v>
      </c>
      <c r="I81" s="20">
        <f t="shared" si="10"/>
        <v>2081.1035845516317</v>
      </c>
      <c r="J81" s="20">
        <f t="shared" si="10"/>
        <v>-47815.677400915469</v>
      </c>
      <c r="K81" s="21">
        <f>SUM(H$4:H81)</f>
        <v>13220.017870827098</v>
      </c>
      <c r="L81" s="4">
        <f t="shared" si="11"/>
        <v>0</v>
      </c>
      <c r="M81" s="5"/>
      <c r="N81" s="5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>
      <c r="A82" s="3"/>
      <c r="B82" s="3"/>
      <c r="C82" s="12"/>
      <c r="D82" s="18">
        <f t="shared" si="12"/>
        <v>79</v>
      </c>
      <c r="E82" s="19">
        <f t="shared" ca="1" si="13"/>
        <v>45714</v>
      </c>
      <c r="F82" s="20">
        <f t="shared" si="8"/>
        <v>1615.8422470736227</v>
      </c>
      <c r="G82" s="20">
        <f t="shared" si="14"/>
        <v>-47815.677400915469</v>
      </c>
      <c r="H82" s="20">
        <f t="shared" si="9"/>
        <v>-486.43256432854395</v>
      </c>
      <c r="I82" s="20">
        <f t="shared" si="10"/>
        <v>2102.2748114021665</v>
      </c>
      <c r="J82" s="20">
        <f t="shared" si="10"/>
        <v>-49917.952212317636</v>
      </c>
      <c r="K82" s="21">
        <f>SUM(H$4:H82)</f>
        <v>12733.585306498553</v>
      </c>
      <c r="L82" s="4">
        <f t="shared" si="11"/>
        <v>0</v>
      </c>
      <c r="M82" s="5"/>
      <c r="N82" s="5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>
      <c r="A83" s="3"/>
      <c r="B83" s="3"/>
      <c r="C83" s="12"/>
      <c r="D83" s="18">
        <f t="shared" si="12"/>
        <v>80</v>
      </c>
      <c r="E83" s="19">
        <f t="shared" ca="1" si="13"/>
        <v>45721</v>
      </c>
      <c r="F83" s="20">
        <f t="shared" si="8"/>
        <v>1615.8422470736227</v>
      </c>
      <c r="G83" s="20">
        <f t="shared" si="14"/>
        <v>-49917.952212317636</v>
      </c>
      <c r="H83" s="20">
        <f t="shared" si="9"/>
        <v>-507.81916769838523</v>
      </c>
      <c r="I83" s="20">
        <f t="shared" si="10"/>
        <v>2123.6614147720079</v>
      </c>
      <c r="J83" s="20">
        <f t="shared" si="10"/>
        <v>-52041.613627089646</v>
      </c>
      <c r="K83" s="21">
        <f>SUM(H$4:H83)</f>
        <v>12225.766138800167</v>
      </c>
      <c r="L83" s="4">
        <f t="shared" si="11"/>
        <v>0</v>
      </c>
      <c r="M83" s="5"/>
      <c r="N83" s="5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>
      <c r="A84" s="3"/>
      <c r="B84" s="3"/>
      <c r="C84" s="12"/>
      <c r="D84" s="18">
        <f t="shared" si="12"/>
        <v>81</v>
      </c>
      <c r="E84" s="19">
        <f t="shared" ca="1" si="13"/>
        <v>45728</v>
      </c>
      <c r="F84" s="20">
        <f t="shared" si="8"/>
        <v>1615.8422470736227</v>
      </c>
      <c r="G84" s="20">
        <f t="shared" si="14"/>
        <v>-52041.613627089646</v>
      </c>
      <c r="H84" s="20">
        <f t="shared" si="9"/>
        <v>-529.42333862943121</v>
      </c>
      <c r="I84" s="20">
        <f t="shared" si="10"/>
        <v>2145.2655857030541</v>
      </c>
      <c r="J84" s="20">
        <f t="shared" si="10"/>
        <v>-54186.879212792701</v>
      </c>
      <c r="K84" s="21">
        <f>SUM(H$4:H84)</f>
        <v>11696.342800170736</v>
      </c>
      <c r="L84" s="4">
        <f t="shared" si="11"/>
        <v>0</v>
      </c>
      <c r="M84" s="5"/>
      <c r="N84" s="5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">
      <c r="A85" s="3"/>
      <c r="B85" s="3"/>
      <c r="C85" s="12"/>
      <c r="D85" s="18">
        <f t="shared" si="12"/>
        <v>82</v>
      </c>
      <c r="E85" s="19">
        <f t="shared" ca="1" si="13"/>
        <v>45735</v>
      </c>
      <c r="F85" s="20">
        <f t="shared" si="8"/>
        <v>1615.8422470736227</v>
      </c>
      <c r="G85" s="20">
        <f t="shared" si="14"/>
        <v>-54186.879212792701</v>
      </c>
      <c r="H85" s="20">
        <f t="shared" si="9"/>
        <v>-551.24729045321806</v>
      </c>
      <c r="I85" s="20">
        <f t="shared" si="10"/>
        <v>2167.089537526841</v>
      </c>
      <c r="J85" s="20">
        <f t="shared" si="10"/>
        <v>-56353.968750319546</v>
      </c>
      <c r="K85" s="21">
        <f>SUM(H$4:H85)</f>
        <v>11145.095509717517</v>
      </c>
      <c r="L85" s="4">
        <f t="shared" si="11"/>
        <v>0</v>
      </c>
      <c r="M85" s="5"/>
      <c r="N85" s="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">
      <c r="A86" s="3"/>
      <c r="B86" s="3"/>
      <c r="C86" s="12"/>
      <c r="D86" s="18">
        <f t="shared" si="12"/>
        <v>83</v>
      </c>
      <c r="E86" s="19">
        <f t="shared" ca="1" si="13"/>
        <v>45742</v>
      </c>
      <c r="F86" s="20">
        <f t="shared" si="8"/>
        <v>1615.8422470736227</v>
      </c>
      <c r="G86" s="20">
        <f t="shared" si="14"/>
        <v>-56353.968750319546</v>
      </c>
      <c r="H86" s="20">
        <f t="shared" si="9"/>
        <v>-573.2932590176739</v>
      </c>
      <c r="I86" s="20">
        <f t="shared" si="10"/>
        <v>2189.1355060912965</v>
      </c>
      <c r="J86" s="20">
        <f t="shared" si="10"/>
        <v>-58543.104256410843</v>
      </c>
      <c r="K86" s="21">
        <f>SUM(H$4:H86)</f>
        <v>10571.802250699844</v>
      </c>
      <c r="L86" s="4">
        <f t="shared" si="11"/>
        <v>0</v>
      </c>
      <c r="M86" s="5"/>
      <c r="N86" s="5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">
      <c r="A87" s="3"/>
      <c r="B87" s="3"/>
      <c r="C87" s="12"/>
      <c r="D87" s="18">
        <f t="shared" si="12"/>
        <v>84</v>
      </c>
      <c r="E87" s="19">
        <f t="shared" ca="1" si="13"/>
        <v>45749</v>
      </c>
      <c r="F87" s="20">
        <f t="shared" si="8"/>
        <v>1615.8422470736227</v>
      </c>
      <c r="G87" s="20">
        <f t="shared" si="14"/>
        <v>-58543.104256410843</v>
      </c>
      <c r="H87" s="20">
        <f t="shared" si="9"/>
        <v>-595.56350291617957</v>
      </c>
      <c r="I87" s="20">
        <f t="shared" si="10"/>
        <v>2211.4057499898022</v>
      </c>
      <c r="J87" s="20">
        <f t="shared" si="10"/>
        <v>-60754.510006400647</v>
      </c>
      <c r="K87" s="21">
        <f>SUM(H$4:H87)</f>
        <v>9976.2387477836637</v>
      </c>
      <c r="L87" s="4">
        <f t="shared" si="11"/>
        <v>0</v>
      </c>
      <c r="M87" s="5"/>
      <c r="N87" s="5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">
      <c r="A88" s="3"/>
      <c r="B88" s="3"/>
      <c r="C88" s="12"/>
      <c r="D88" s="18">
        <f t="shared" si="12"/>
        <v>85</v>
      </c>
      <c r="E88" s="19">
        <f t="shared" ca="1" si="13"/>
        <v>45756</v>
      </c>
      <c r="F88" s="20">
        <f t="shared" si="8"/>
        <v>1615.8422470736227</v>
      </c>
      <c r="G88" s="20">
        <f t="shared" si="14"/>
        <v>-60754.510006400647</v>
      </c>
      <c r="H88" s="20">
        <f t="shared" si="9"/>
        <v>-618.06030371896043</v>
      </c>
      <c r="I88" s="20">
        <f t="shared" si="10"/>
        <v>2233.902550792583</v>
      </c>
      <c r="J88" s="20">
        <f t="shared" si="10"/>
        <v>-62988.412557193231</v>
      </c>
      <c r="K88" s="21">
        <f>SUM(H$4:H88)</f>
        <v>9358.1784440647025</v>
      </c>
      <c r="L88" s="4">
        <f t="shared" si="11"/>
        <v>0</v>
      </c>
      <c r="M88" s="5"/>
      <c r="N88" s="5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">
      <c r="A89" s="3"/>
      <c r="B89" s="3"/>
      <c r="C89" s="12"/>
      <c r="D89" s="18">
        <f t="shared" si="12"/>
        <v>86</v>
      </c>
      <c r="E89" s="19">
        <f t="shared" ca="1" si="13"/>
        <v>45763</v>
      </c>
      <c r="F89" s="20">
        <f t="shared" si="8"/>
        <v>1615.8422470736227</v>
      </c>
      <c r="G89" s="20">
        <f t="shared" si="14"/>
        <v>-62988.412557193231</v>
      </c>
      <c r="H89" s="20">
        <f t="shared" si="9"/>
        <v>-640.78596620683118</v>
      </c>
      <c r="I89" s="20">
        <f t="shared" si="10"/>
        <v>2256.628213280454</v>
      </c>
      <c r="J89" s="20">
        <f t="shared" si="10"/>
        <v>-65245.040770473686</v>
      </c>
      <c r="K89" s="21">
        <f>SUM(H$4:H89)</f>
        <v>8717.3924778578712</v>
      </c>
      <c r="L89" s="4">
        <f t="shared" si="11"/>
        <v>0</v>
      </c>
      <c r="M89" s="5"/>
      <c r="N89" s="5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">
      <c r="A90" s="3"/>
      <c r="B90" s="3"/>
      <c r="C90" s="12"/>
      <c r="D90" s="18">
        <f t="shared" si="12"/>
        <v>87</v>
      </c>
      <c r="E90" s="19">
        <f t="shared" ca="1" si="13"/>
        <v>45770</v>
      </c>
      <c r="F90" s="20">
        <f t="shared" si="8"/>
        <v>1615.8422470736227</v>
      </c>
      <c r="G90" s="20">
        <f t="shared" si="14"/>
        <v>-65245.040770473686</v>
      </c>
      <c r="H90" s="20">
        <f t="shared" si="9"/>
        <v>-663.7428186073189</v>
      </c>
      <c r="I90" s="20">
        <f t="shared" si="10"/>
        <v>2279.5850656809416</v>
      </c>
      <c r="J90" s="20">
        <f t="shared" si="10"/>
        <v>-67524.625836154621</v>
      </c>
      <c r="K90" s="21">
        <f>SUM(H$4:H90)</f>
        <v>8053.6496592505518</v>
      </c>
      <c r="L90" s="4">
        <f t="shared" si="11"/>
        <v>0</v>
      </c>
      <c r="M90" s="5"/>
      <c r="N90" s="5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">
      <c r="A91" s="3"/>
      <c r="B91" s="3"/>
      <c r="C91" s="12"/>
      <c r="D91" s="18">
        <f t="shared" si="12"/>
        <v>88</v>
      </c>
      <c r="E91" s="19">
        <f t="shared" ca="1" si="13"/>
        <v>45777</v>
      </c>
      <c r="F91" s="20">
        <f t="shared" si="8"/>
        <v>1615.8422470736227</v>
      </c>
      <c r="G91" s="20">
        <f t="shared" si="14"/>
        <v>-67524.625836154621</v>
      </c>
      <c r="H91" s="20">
        <f t="shared" si="9"/>
        <v>-686.93321283318835</v>
      </c>
      <c r="I91" s="20">
        <f t="shared" si="10"/>
        <v>2302.7754599068112</v>
      </c>
      <c r="J91" s="20">
        <f t="shared" si="10"/>
        <v>-69827.401296061435</v>
      </c>
      <c r="K91" s="21">
        <f>SUM(H$4:H91)</f>
        <v>7366.7164464173638</v>
      </c>
      <c r="L91" s="4">
        <f t="shared" si="11"/>
        <v>0</v>
      </c>
      <c r="M91" s="5"/>
      <c r="N91" s="5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">
      <c r="A92" s="3"/>
      <c r="B92" s="3"/>
      <c r="C92" s="12"/>
      <c r="D92" s="18">
        <f t="shared" si="12"/>
        <v>89</v>
      </c>
      <c r="E92" s="19">
        <f t="shared" ca="1" si="13"/>
        <v>45784</v>
      </c>
      <c r="F92" s="20">
        <f t="shared" si="8"/>
        <v>1615.8422470736227</v>
      </c>
      <c r="G92" s="20">
        <f t="shared" si="14"/>
        <v>-69827.401296061435</v>
      </c>
      <c r="H92" s="20">
        <f t="shared" si="9"/>
        <v>-710.3595247233942</v>
      </c>
      <c r="I92" s="20">
        <f t="shared" si="10"/>
        <v>2326.201771797017</v>
      </c>
      <c r="J92" s="20">
        <f t="shared" si="10"/>
        <v>-72153.60306785845</v>
      </c>
      <c r="K92" s="21">
        <f>SUM(H$4:H92)</f>
        <v>6656.3569216939695</v>
      </c>
      <c r="L92" s="4">
        <f t="shared" si="11"/>
        <v>0</v>
      </c>
      <c r="M92" s="5"/>
      <c r="N92" s="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">
      <c r="A93" s="3"/>
      <c r="B93" s="3"/>
      <c r="C93" s="12"/>
      <c r="D93" s="18">
        <f t="shared" si="12"/>
        <v>90</v>
      </c>
      <c r="E93" s="19">
        <f t="shared" ca="1" si="13"/>
        <v>45791</v>
      </c>
      <c r="F93" s="20">
        <f t="shared" si="8"/>
        <v>1615.8422470736227</v>
      </c>
      <c r="G93" s="20">
        <f t="shared" si="14"/>
        <v>-72153.60306785845</v>
      </c>
      <c r="H93" s="20">
        <f t="shared" si="9"/>
        <v>-734.02415428648317</v>
      </c>
      <c r="I93" s="20">
        <f t="shared" si="10"/>
        <v>2349.866401360106</v>
      </c>
      <c r="J93" s="20">
        <f t="shared" si="10"/>
        <v>-74503.469469218559</v>
      </c>
      <c r="K93" s="21">
        <f>SUM(H$4:H93)</f>
        <v>5922.3327674074862</v>
      </c>
      <c r="L93" s="4">
        <f t="shared" si="11"/>
        <v>0</v>
      </c>
      <c r="M93" s="5"/>
      <c r="N93" s="5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">
      <c r="A94" s="3"/>
      <c r="B94" s="3"/>
      <c r="C94" s="12"/>
      <c r="D94" s="18">
        <f t="shared" si="12"/>
        <v>91</v>
      </c>
      <c r="E94" s="19">
        <f t="shared" ca="1" si="13"/>
        <v>45798</v>
      </c>
      <c r="F94" s="20">
        <f t="shared" si="8"/>
        <v>1615.8422470736227</v>
      </c>
      <c r="G94" s="20">
        <f t="shared" si="14"/>
        <v>-74503.469469218559</v>
      </c>
      <c r="H94" s="20">
        <f t="shared" si="9"/>
        <v>-757.9295259464734</v>
      </c>
      <c r="I94" s="20">
        <f t="shared" si="10"/>
        <v>2373.7717730200961</v>
      </c>
      <c r="J94" s="20">
        <f t="shared" si="10"/>
        <v>-76877.241242238655</v>
      </c>
      <c r="K94" s="21">
        <f>SUM(H$4:H94)</f>
        <v>5164.4032414610128</v>
      </c>
      <c r="L94" s="4">
        <f t="shared" si="11"/>
        <v>0</v>
      </c>
      <c r="M94" s="5"/>
      <c r="N94" s="5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">
      <c r="A95" s="3"/>
      <c r="B95" s="3"/>
      <c r="C95" s="12"/>
      <c r="D95" s="18">
        <f t="shared" si="12"/>
        <v>92</v>
      </c>
      <c r="E95" s="19">
        <f t="shared" ca="1" si="13"/>
        <v>45805</v>
      </c>
      <c r="F95" s="20">
        <f t="shared" si="8"/>
        <v>1615.8422470736227</v>
      </c>
      <c r="G95" s="20">
        <f t="shared" si="14"/>
        <v>-76877.241242238655</v>
      </c>
      <c r="H95" s="20">
        <f t="shared" si="9"/>
        <v>-782.07808879123559</v>
      </c>
      <c r="I95" s="20">
        <f t="shared" si="10"/>
        <v>2397.9203358648583</v>
      </c>
      <c r="J95" s="20">
        <f t="shared" si="10"/>
        <v>-79275.161578103507</v>
      </c>
      <c r="K95" s="21">
        <f>SUM(H$4:H95)</f>
        <v>4382.3251526697768</v>
      </c>
      <c r="L95" s="4">
        <f t="shared" si="11"/>
        <v>0</v>
      </c>
      <c r="M95" s="5"/>
      <c r="N95" s="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">
      <c r="A96" s="3"/>
      <c r="B96" s="3"/>
      <c r="C96" s="12"/>
      <c r="D96" s="18">
        <f t="shared" si="12"/>
        <v>93</v>
      </c>
      <c r="E96" s="19">
        <f t="shared" ca="1" si="13"/>
        <v>45812</v>
      </c>
      <c r="F96" s="20">
        <f t="shared" si="8"/>
        <v>1615.8422470736227</v>
      </c>
      <c r="G96" s="20">
        <f t="shared" si="14"/>
        <v>-79275.161578103507</v>
      </c>
      <c r="H96" s="20">
        <f t="shared" si="9"/>
        <v>-806.47231682339918</v>
      </c>
      <c r="I96" s="20">
        <f t="shared" si="10"/>
        <v>2422.3145638970218</v>
      </c>
      <c r="J96" s="20">
        <f t="shared" si="10"/>
        <v>-81697.476142000523</v>
      </c>
      <c r="K96" s="21">
        <f>SUM(H$4:H96)</f>
        <v>3575.8528358463777</v>
      </c>
      <c r="L96" s="4">
        <f t="shared" si="11"/>
        <v>0</v>
      </c>
      <c r="M96" s="5"/>
      <c r="N96" s="5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">
      <c r="A97" s="3"/>
      <c r="B97" s="3"/>
      <c r="C97" s="12"/>
      <c r="D97" s="18">
        <f t="shared" si="12"/>
        <v>94</v>
      </c>
      <c r="E97" s="19">
        <f t="shared" ca="1" si="13"/>
        <v>45819</v>
      </c>
      <c r="F97" s="20">
        <f t="shared" si="8"/>
        <v>1615.8422470736227</v>
      </c>
      <c r="G97" s="20">
        <f t="shared" si="14"/>
        <v>-81697.476142000523</v>
      </c>
      <c r="H97" s="20">
        <f t="shared" si="9"/>
        <v>-831.11470921381306</v>
      </c>
      <c r="I97" s="20">
        <f t="shared" si="10"/>
        <v>2446.9569562874358</v>
      </c>
      <c r="J97" s="20">
        <f t="shared" si="10"/>
        <v>-84144.433098287962</v>
      </c>
      <c r="K97" s="21">
        <f>SUM(H$4:H97)</f>
        <v>2744.7381266325647</v>
      </c>
      <c r="L97" s="4">
        <f t="shared" si="11"/>
        <v>0</v>
      </c>
      <c r="M97" s="5"/>
      <c r="N97" s="5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">
      <c r="A98" s="3"/>
      <c r="B98" s="3"/>
      <c r="C98" s="12"/>
      <c r="D98" s="18">
        <f t="shared" si="12"/>
        <v>95</v>
      </c>
      <c r="E98" s="19">
        <f t="shared" ca="1" si="13"/>
        <v>45826</v>
      </c>
      <c r="F98" s="20">
        <f t="shared" si="8"/>
        <v>1615.8422470736227</v>
      </c>
      <c r="G98" s="20">
        <f t="shared" si="14"/>
        <v>-84144.433098287962</v>
      </c>
      <c r="H98" s="20">
        <f t="shared" si="9"/>
        <v>-856.00779055758335</v>
      </c>
      <c r="I98" s="20">
        <f t="shared" si="10"/>
        <v>2471.8500376312059</v>
      </c>
      <c r="J98" s="20">
        <f t="shared" si="10"/>
        <v>-86616.283135919162</v>
      </c>
      <c r="K98" s="21">
        <f>SUM(H$4:H98)</f>
        <v>1888.7303360749813</v>
      </c>
      <c r="L98" s="4">
        <f t="shared" si="11"/>
        <v>0</v>
      </c>
      <c r="M98" s="5"/>
      <c r="N98" s="5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">
      <c r="A99" s="3"/>
      <c r="B99" s="3"/>
      <c r="C99" s="12"/>
      <c r="D99" s="18">
        <f t="shared" si="12"/>
        <v>96</v>
      </c>
      <c r="E99" s="19">
        <f t="shared" ca="1" si="13"/>
        <v>45833</v>
      </c>
      <c r="F99" s="20">
        <f t="shared" si="8"/>
        <v>1615.8422470736227</v>
      </c>
      <c r="G99" s="20">
        <f t="shared" si="14"/>
        <v>-86616.283135919162</v>
      </c>
      <c r="H99" s="20">
        <f t="shared" si="9"/>
        <v>-881.15411113271614</v>
      </c>
      <c r="I99" s="20">
        <f t="shared" si="10"/>
        <v>2496.9963582063388</v>
      </c>
      <c r="J99" s="20">
        <f t="shared" si="10"/>
        <v>-89113.279494125498</v>
      </c>
      <c r="K99" s="21">
        <f>SUM(H$4:H99)</f>
        <v>1007.5762249422652</v>
      </c>
      <c r="L99" s="4">
        <f t="shared" si="11"/>
        <v>0</v>
      </c>
      <c r="M99" s="5"/>
      <c r="N99" s="5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>
      <c r="A100" s="3"/>
      <c r="B100" s="3"/>
      <c r="C100" s="12"/>
      <c r="D100" s="18">
        <f t="shared" si="12"/>
        <v>97</v>
      </c>
      <c r="E100" s="19">
        <f t="shared" ca="1" si="13"/>
        <v>45840</v>
      </c>
      <c r="F100" s="20">
        <f t="shared" si="8"/>
        <v>1615.8422470736227</v>
      </c>
      <c r="G100" s="20">
        <f t="shared" si="14"/>
        <v>-89113.279494125498</v>
      </c>
      <c r="H100" s="20">
        <f t="shared" si="9"/>
        <v>-906.55624716139209</v>
      </c>
      <c r="I100" s="20">
        <f t="shared" ref="I100:J107" si="15">F100-H100</f>
        <v>2522.3984942350148</v>
      </c>
      <c r="J100" s="20">
        <f t="shared" si="15"/>
        <v>-91635.67798836052</v>
      </c>
      <c r="K100" s="21">
        <f>SUM(H$4:H100)</f>
        <v>101.01997778087309</v>
      </c>
      <c r="L100" s="4">
        <f t="shared" si="11"/>
        <v>0</v>
      </c>
      <c r="M100" s="5"/>
      <c r="N100" s="5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">
      <c r="A101" s="3"/>
      <c r="B101" s="3"/>
      <c r="C101" s="12"/>
      <c r="D101" s="18">
        <f t="shared" si="12"/>
        <v>98</v>
      </c>
      <c r="E101" s="19">
        <f t="shared" ca="1" si="13"/>
        <v>45847</v>
      </c>
      <c r="F101" s="20">
        <f t="shared" si="8"/>
        <v>1615.8422470736227</v>
      </c>
      <c r="G101" s="20">
        <f t="shared" si="14"/>
        <v>-91635.67798836052</v>
      </c>
      <c r="H101" s="20">
        <f t="shared" si="9"/>
        <v>-932.21680107389841</v>
      </c>
      <c r="I101" s="20">
        <f t="shared" si="15"/>
        <v>2548.059048147521</v>
      </c>
      <c r="J101" s="20">
        <f t="shared" si="15"/>
        <v>-94183.737036508042</v>
      </c>
      <c r="K101" s="21">
        <f>SUM(H$4:H101)</f>
        <v>-831.19682329302532</v>
      </c>
      <c r="L101" s="4">
        <f t="shared" si="11"/>
        <v>0</v>
      </c>
      <c r="M101" s="5"/>
      <c r="N101" s="5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>
      <c r="A102" s="3"/>
      <c r="B102" s="3"/>
      <c r="C102" s="12"/>
      <c r="D102" s="18">
        <f t="shared" si="12"/>
        <v>99</v>
      </c>
      <c r="E102" s="19">
        <f t="shared" ca="1" si="13"/>
        <v>45854</v>
      </c>
      <c r="F102" s="20">
        <f t="shared" si="8"/>
        <v>1615.8422470736227</v>
      </c>
      <c r="G102" s="20">
        <f t="shared" si="14"/>
        <v>-94183.737036508042</v>
      </c>
      <c r="H102" s="20">
        <f t="shared" si="9"/>
        <v>-958.13840177524537</v>
      </c>
      <c r="I102" s="20">
        <f t="shared" si="15"/>
        <v>2573.980648848868</v>
      </c>
      <c r="J102" s="20">
        <f t="shared" si="15"/>
        <v>-96757.717685356911</v>
      </c>
      <c r="K102" s="21">
        <f>SUM(H$4:H102)</f>
        <v>-1789.3352250682706</v>
      </c>
      <c r="L102" s="4">
        <f t="shared" si="11"/>
        <v>0</v>
      </c>
      <c r="M102" s="5"/>
      <c r="N102" s="5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">
      <c r="A103" s="3"/>
      <c r="B103" s="3"/>
      <c r="C103" s="12"/>
      <c r="D103" s="18">
        <f t="shared" si="12"/>
        <v>100</v>
      </c>
      <c r="E103" s="19">
        <f t="shared" ca="1" si="13"/>
        <v>45861</v>
      </c>
      <c r="F103" s="20">
        <f t="shared" si="8"/>
        <v>1615.8422470736227</v>
      </c>
      <c r="G103" s="20">
        <f t="shared" si="14"/>
        <v>-96757.717685356911</v>
      </c>
      <c r="H103" s="20">
        <f t="shared" si="9"/>
        <v>-984.32370491449626</v>
      </c>
      <c r="I103" s="20">
        <f t="shared" si="15"/>
        <v>2600.1659519881191</v>
      </c>
      <c r="J103" s="20">
        <f t="shared" si="15"/>
        <v>-99357.883637345032</v>
      </c>
      <c r="K103" s="21">
        <f>SUM(H$4:H103)</f>
        <v>-2773.6589299827669</v>
      </c>
      <c r="L103" s="4">
        <f t="shared" si="11"/>
        <v>0</v>
      </c>
      <c r="M103" s="5"/>
      <c r="N103" s="5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">
      <c r="A104" s="3"/>
      <c r="B104" s="3"/>
      <c r="C104" s="12"/>
      <c r="D104" s="18">
        <f t="shared" si="12"/>
        <v>101</v>
      </c>
      <c r="E104" s="19">
        <f t="shared" ca="1" si="13"/>
        <v>45868</v>
      </c>
      <c r="F104" s="20">
        <f t="shared" si="8"/>
        <v>1615.8422470736227</v>
      </c>
      <c r="G104" s="20">
        <f t="shared" si="14"/>
        <v>-99357.883637345032</v>
      </c>
      <c r="H104" s="20">
        <f t="shared" si="9"/>
        <v>-1010.775393156837</v>
      </c>
      <c r="I104" s="20">
        <f t="shared" si="15"/>
        <v>2626.61764023046</v>
      </c>
      <c r="J104" s="20">
        <f t="shared" si="15"/>
        <v>-101984.50127757549</v>
      </c>
      <c r="K104" s="21">
        <f>SUM(H$4:H104)</f>
        <v>-3784.4343231396042</v>
      </c>
      <c r="L104" s="4">
        <f t="shared" si="11"/>
        <v>0</v>
      </c>
      <c r="M104" s="5"/>
      <c r="N104" s="5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">
      <c r="A105" s="3"/>
      <c r="B105" s="3"/>
      <c r="C105" s="12"/>
      <c r="D105" s="18">
        <f t="shared" si="12"/>
        <v>102</v>
      </c>
      <c r="E105" s="19">
        <f t="shared" ca="1" si="13"/>
        <v>45875</v>
      </c>
      <c r="F105" s="20">
        <f t="shared" si="8"/>
        <v>1615.8422470736227</v>
      </c>
      <c r="G105" s="20">
        <f t="shared" si="14"/>
        <v>-101984.50127757549</v>
      </c>
      <c r="H105" s="20">
        <f t="shared" si="9"/>
        <v>-1037.4961764584123</v>
      </c>
      <c r="I105" s="20">
        <f t="shared" si="15"/>
        <v>2653.338423532035</v>
      </c>
      <c r="J105" s="20">
        <f t="shared" si="15"/>
        <v>-104637.83970110753</v>
      </c>
      <c r="K105" s="21">
        <f>SUM(H$4:H105)</f>
        <v>-4821.9304995980165</v>
      </c>
      <c r="L105" s="4">
        <f t="shared" si="11"/>
        <v>0</v>
      </c>
      <c r="M105" s="5"/>
      <c r="N105" s="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">
      <c r="A106" s="3"/>
      <c r="B106" s="3"/>
      <c r="C106" s="12"/>
      <c r="D106" s="18">
        <f t="shared" si="12"/>
        <v>103</v>
      </c>
      <c r="E106" s="19">
        <f t="shared" ca="1" si="13"/>
        <v>45882</v>
      </c>
      <c r="F106" s="20">
        <f t="shared" si="8"/>
        <v>1615.8422470736227</v>
      </c>
      <c r="G106" s="20">
        <f t="shared" si="14"/>
        <v>-104637.83970110753</v>
      </c>
      <c r="H106" s="20">
        <f t="shared" si="9"/>
        <v>-1064.4887923439594</v>
      </c>
      <c r="I106" s="20">
        <f t="shared" si="15"/>
        <v>2680.3310394175824</v>
      </c>
      <c r="J106" s="20">
        <f t="shared" si="15"/>
        <v>-107318.17074052511</v>
      </c>
      <c r="K106" s="21">
        <f>SUM(H$4:H106)</f>
        <v>-5886.4192919419756</v>
      </c>
      <c r="L106" s="4">
        <f t="shared" si="11"/>
        <v>0</v>
      </c>
      <c r="M106" s="5"/>
      <c r="N106" s="5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9" thickBot="1">
      <c r="A107" s="3"/>
      <c r="B107" s="3"/>
      <c r="C107" s="12"/>
      <c r="D107" s="35">
        <f t="shared" si="12"/>
        <v>104</v>
      </c>
      <c r="E107" s="36">
        <f t="shared" ca="1" si="13"/>
        <v>45889</v>
      </c>
      <c r="F107" s="37">
        <f t="shared" si="8"/>
        <v>1615.8422470736227</v>
      </c>
      <c r="G107" s="37">
        <f t="shared" si="14"/>
        <v>-107318.17074052511</v>
      </c>
      <c r="H107" s="37">
        <f t="shared" si="9"/>
        <v>-1091.756006187265</v>
      </c>
      <c r="I107" s="37">
        <f t="shared" si="15"/>
        <v>2707.5982532608878</v>
      </c>
      <c r="J107" s="37">
        <f t="shared" si="15"/>
        <v>-110025.768993786</v>
      </c>
      <c r="K107" s="38">
        <f>SUM(H$4:H107)</f>
        <v>-6978.1752981292411</v>
      </c>
      <c r="L107" s="4">
        <f t="shared" si="11"/>
        <v>0</v>
      </c>
      <c r="M107" s="5"/>
      <c r="N107" s="5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4"/>
      <c r="M108" s="5"/>
      <c r="N108" s="5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4"/>
      <c r="M109" s="5"/>
      <c r="N109" s="5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4"/>
      <c r="M110" s="5"/>
      <c r="N110" s="5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4"/>
      <c r="M111" s="5"/>
      <c r="N111" s="5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4"/>
      <c r="M112" s="5"/>
      <c r="N112" s="5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5"/>
      <c r="N113" s="5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4"/>
      <c r="M114" s="5"/>
      <c r="N114" s="5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4"/>
      <c r="M115" s="5"/>
      <c r="N115" s="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4"/>
      <c r="M116" s="5"/>
      <c r="N116" s="5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4"/>
      <c r="M117" s="5"/>
      <c r="N117" s="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4"/>
      <c r="M118" s="5"/>
      <c r="N118" s="5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4"/>
      <c r="M119" s="5"/>
      <c r="N119" s="5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4"/>
      <c r="M120" s="5"/>
      <c r="N120" s="5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4"/>
      <c r="M121" s="5"/>
      <c r="N121" s="5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4"/>
      <c r="M122" s="5"/>
      <c r="N122" s="5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4"/>
      <c r="M123" s="5"/>
      <c r="N123" s="5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4"/>
      <c r="M124" s="5"/>
      <c r="N124" s="5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4"/>
      <c r="M125" s="5"/>
      <c r="N125" s="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4"/>
      <c r="M126" s="5"/>
      <c r="N126" s="5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5"/>
      <c r="N127" s="5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5"/>
      <c r="N128" s="5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4"/>
      <c r="M129" s="5"/>
      <c r="N129" s="5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4"/>
      <c r="M130" s="5"/>
      <c r="N130" s="5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4"/>
      <c r="M131" s="5"/>
      <c r="N131" s="5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4"/>
      <c r="M132" s="5"/>
      <c r="N132" s="5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4"/>
      <c r="M133" s="5"/>
      <c r="N133" s="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4"/>
      <c r="M134" s="5"/>
      <c r="N134" s="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4"/>
      <c r="M135" s="5"/>
      <c r="N135" s="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4"/>
      <c r="M136" s="5"/>
      <c r="N136" s="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4"/>
      <c r="M137" s="5"/>
      <c r="N137" s="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4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4"/>
      <c r="M139" s="5"/>
      <c r="N139" s="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4"/>
      <c r="M140" s="5"/>
      <c r="N140" s="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4"/>
      <c r="M141" s="5"/>
      <c r="N141" s="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4"/>
      <c r="M142" s="5"/>
      <c r="N142" s="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4"/>
      <c r="M143" s="5"/>
      <c r="N143" s="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4"/>
      <c r="M144" s="5"/>
      <c r="N144" s="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4"/>
      <c r="M145" s="5"/>
      <c r="N145" s="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4"/>
      <c r="M146" s="5"/>
      <c r="N146" s="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4"/>
      <c r="M147" s="5"/>
      <c r="N147" s="5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4"/>
      <c r="M148" s="5"/>
      <c r="N148" s="5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4"/>
      <c r="M149" s="5"/>
      <c r="N149" s="5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4"/>
      <c r="M150" s="5"/>
      <c r="N150" s="5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  <c r="M151" s="5"/>
      <c r="N151" s="5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5"/>
      <c r="N152" s="5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4"/>
      <c r="M153" s="5"/>
      <c r="N153" s="5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4"/>
      <c r="M154" s="5"/>
      <c r="N154" s="5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4"/>
      <c r="M155" s="5"/>
      <c r="N155" s="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4"/>
      <c r="M156" s="5"/>
      <c r="N156" s="5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4"/>
      <c r="M157" s="5"/>
      <c r="N157" s="5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4"/>
      <c r="M158" s="5"/>
      <c r="N158" s="5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5"/>
      <c r="N159" s="5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4"/>
      <c r="M160" s="5"/>
      <c r="N160" s="5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4"/>
      <c r="M161" s="5"/>
      <c r="N161" s="5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4"/>
      <c r="M162" s="5"/>
      <c r="N162" s="5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4"/>
      <c r="M163" s="5"/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4"/>
      <c r="M164" s="5"/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4"/>
      <c r="M165" s="5"/>
      <c r="N165" s="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4"/>
      <c r="M166" s="5"/>
      <c r="N166" s="5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4"/>
      <c r="M167" s="5"/>
      <c r="N167" s="5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4"/>
      <c r="M168" s="5"/>
      <c r="N168" s="5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4"/>
      <c r="M169" s="5"/>
      <c r="N169" s="5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4"/>
      <c r="M170" s="5"/>
      <c r="N170" s="5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4"/>
      <c r="M171" s="5"/>
      <c r="N171" s="5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4"/>
      <c r="M172" s="5"/>
      <c r="N172" s="5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"/>
      <c r="M173" s="5"/>
      <c r="N173" s="5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4"/>
      <c r="M174" s="5"/>
      <c r="N174" s="5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4"/>
      <c r="M175" s="5"/>
      <c r="N175" s="5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4"/>
      <c r="M176" s="5"/>
      <c r="N176" s="5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4"/>
      <c r="M177" s="5"/>
      <c r="N177" s="5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4"/>
      <c r="M178" s="5"/>
      <c r="N178" s="5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4"/>
      <c r="M179" s="5"/>
      <c r="N179" s="5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4"/>
      <c r="M180" s="5"/>
      <c r="N180" s="5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4"/>
      <c r="M181" s="5"/>
      <c r="N181" s="5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4"/>
      <c r="M182" s="5"/>
      <c r="N182" s="5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4"/>
      <c r="M183" s="5"/>
      <c r="N183" s="5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4"/>
      <c r="M184" s="5"/>
      <c r="N184" s="5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4"/>
      <c r="M185" s="5"/>
      <c r="N185" s="5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4"/>
      <c r="M186" s="5"/>
      <c r="N186" s="5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4"/>
      <c r="M187" s="5"/>
      <c r="N187" s="5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4"/>
      <c r="M188" s="5"/>
      <c r="N188" s="5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4"/>
      <c r="M189" s="5"/>
      <c r="N189" s="5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4"/>
      <c r="M190" s="5"/>
      <c r="N190" s="5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4"/>
      <c r="M191" s="5"/>
      <c r="N191" s="5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4"/>
      <c r="M192" s="5"/>
      <c r="N192" s="5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4"/>
      <c r="M193" s="5"/>
      <c r="N193" s="5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4"/>
      <c r="M194" s="5"/>
      <c r="N194" s="5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4"/>
      <c r="M195" s="5"/>
      <c r="N195" s="5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4"/>
      <c r="M196" s="5"/>
      <c r="N196" s="5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4"/>
      <c r="M197" s="5"/>
      <c r="N197" s="5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4"/>
      <c r="M198" s="5"/>
      <c r="N198" s="5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4"/>
      <c r="M199" s="5"/>
      <c r="N199" s="5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4"/>
      <c r="M200" s="5"/>
      <c r="N200" s="5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4"/>
      <c r="M201" s="5"/>
      <c r="N201" s="5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4"/>
      <c r="M202" s="5"/>
      <c r="N202" s="5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4"/>
      <c r="M203" s="5"/>
      <c r="N203" s="5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4"/>
      <c r="M204" s="5"/>
      <c r="N204" s="5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4"/>
      <c r="M205" s="5"/>
      <c r="N205" s="5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4"/>
      <c r="M206" s="5"/>
      <c r="N206" s="5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4"/>
      <c r="M207" s="5"/>
      <c r="N207" s="5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4"/>
      <c r="M208" s="5"/>
      <c r="N208" s="5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4"/>
      <c r="M209" s="5"/>
      <c r="N209" s="5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4"/>
      <c r="M210" s="5"/>
      <c r="N210" s="5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4"/>
      <c r="M211" s="5"/>
      <c r="N211" s="5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4"/>
      <c r="M212" s="5"/>
      <c r="N212" s="5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4"/>
      <c r="M213" s="5"/>
      <c r="N213" s="5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4"/>
      <c r="M214" s="5"/>
      <c r="N214" s="5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4"/>
      <c r="M215" s="5"/>
      <c r="N215" s="5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4"/>
      <c r="M216" s="5"/>
      <c r="N216" s="5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4"/>
      <c r="M217" s="5"/>
      <c r="N217" s="5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4"/>
      <c r="M218" s="5"/>
      <c r="N218" s="5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4"/>
      <c r="M219" s="5"/>
      <c r="N219" s="5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4"/>
      <c r="M220" s="5"/>
      <c r="N220" s="5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4"/>
      <c r="M221" s="5"/>
      <c r="N221" s="5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4"/>
      <c r="M222" s="5"/>
      <c r="N222" s="5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4"/>
      <c r="M223" s="5"/>
      <c r="N223" s="5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4"/>
      <c r="M224" s="5"/>
      <c r="N224" s="5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4"/>
      <c r="M225" s="5"/>
      <c r="N225" s="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4"/>
      <c r="M226" s="5"/>
      <c r="N226" s="5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4"/>
      <c r="M227" s="5"/>
      <c r="N227" s="5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4"/>
      <c r="M228" s="5"/>
      <c r="N228" s="5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4"/>
      <c r="M229" s="5"/>
      <c r="N229" s="5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4"/>
      <c r="M230" s="5"/>
      <c r="N230" s="5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4"/>
      <c r="M231" s="5"/>
      <c r="N231" s="5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4"/>
      <c r="M232" s="5"/>
      <c r="N232" s="5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4"/>
      <c r="M233" s="5"/>
      <c r="N233" s="5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4"/>
      <c r="M234" s="5"/>
      <c r="N234" s="5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4"/>
      <c r="M235" s="5"/>
      <c r="N235" s="5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4"/>
      <c r="M236" s="5"/>
      <c r="N236" s="5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4"/>
      <c r="M237" s="5"/>
      <c r="N237" s="5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4"/>
      <c r="M238" s="5"/>
      <c r="N238" s="5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4"/>
      <c r="M239" s="5"/>
      <c r="N239" s="5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4"/>
      <c r="M240" s="5"/>
      <c r="N240" s="5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4"/>
      <c r="M241" s="5"/>
      <c r="N241" s="5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4"/>
      <c r="M242" s="5"/>
      <c r="N242" s="5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4"/>
      <c r="M243" s="5"/>
      <c r="N243" s="5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4"/>
      <c r="M244" s="5"/>
      <c r="N244" s="5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4"/>
      <c r="M245" s="5"/>
      <c r="N245" s="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4"/>
      <c r="M246" s="5"/>
      <c r="N246" s="5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4"/>
      <c r="M247" s="5"/>
      <c r="N247" s="5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4"/>
      <c r="M248" s="5"/>
      <c r="N248" s="5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4"/>
      <c r="M249" s="5"/>
      <c r="N249" s="5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4"/>
      <c r="M250" s="5"/>
      <c r="N250" s="5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4"/>
      <c r="M251" s="5"/>
      <c r="N251" s="5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4"/>
      <c r="M252" s="5"/>
      <c r="N252" s="5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4"/>
      <c r="M253" s="5"/>
      <c r="N253" s="5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4"/>
      <c r="M254" s="5"/>
      <c r="N254" s="5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4"/>
      <c r="M255" s="5"/>
      <c r="N255" s="5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4"/>
      <c r="M256" s="5"/>
      <c r="N256" s="5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4"/>
      <c r="M257" s="5"/>
      <c r="N257" s="5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4"/>
      <c r="M258" s="5"/>
      <c r="N258" s="5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4"/>
      <c r="M259" s="5"/>
      <c r="N259" s="5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4"/>
      <c r="M260" s="5"/>
      <c r="N260" s="5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4"/>
      <c r="M261" s="5"/>
      <c r="N261" s="5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4"/>
      <c r="M262" s="5"/>
      <c r="N262" s="5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4"/>
      <c r="M263" s="5"/>
      <c r="N263" s="5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4"/>
      <c r="M264" s="5"/>
      <c r="N264" s="5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4"/>
      <c r="M265" s="5"/>
      <c r="N265" s="5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4"/>
      <c r="M266" s="5"/>
      <c r="N266" s="5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4"/>
      <c r="M267" s="5"/>
      <c r="N267" s="5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4"/>
      <c r="M268" s="5"/>
      <c r="N268" s="5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4"/>
      <c r="M269" s="5"/>
      <c r="N269" s="5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4"/>
      <c r="M270" s="5"/>
      <c r="N270" s="5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4"/>
      <c r="M271" s="5"/>
      <c r="N271" s="5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4"/>
      <c r="M272" s="5"/>
      <c r="N272" s="5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4"/>
      <c r="M273" s="5"/>
      <c r="N273" s="5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4"/>
      <c r="M274" s="5"/>
      <c r="N274" s="5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4"/>
      <c r="M275" s="5"/>
      <c r="N275" s="5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4"/>
      <c r="M276" s="5"/>
      <c r="N276" s="5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4"/>
      <c r="M277" s="5"/>
      <c r="N277" s="5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4"/>
      <c r="M278" s="5"/>
      <c r="N278" s="5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4"/>
      <c r="M279" s="5"/>
      <c r="N279" s="5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4"/>
      <c r="M280" s="5"/>
      <c r="N280" s="5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4"/>
      <c r="M281" s="5"/>
      <c r="N281" s="5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4"/>
      <c r="M282" s="5"/>
      <c r="N282" s="5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4"/>
      <c r="M283" s="5"/>
      <c r="N283" s="5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4"/>
      <c r="M284" s="5"/>
      <c r="N284" s="5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4"/>
      <c r="M285" s="5"/>
      <c r="N285" s="5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4"/>
      <c r="M286" s="5"/>
      <c r="N286" s="5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4"/>
      <c r="M287" s="5"/>
      <c r="N287" s="5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4"/>
      <c r="M288" s="5"/>
      <c r="N288" s="5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4"/>
      <c r="M289" s="5"/>
      <c r="N289" s="5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4"/>
      <c r="M290" s="5"/>
      <c r="N290" s="5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4"/>
      <c r="M291" s="5"/>
      <c r="N291" s="5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4"/>
      <c r="M292" s="5"/>
      <c r="N292" s="5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4"/>
      <c r="M293" s="5"/>
      <c r="N293" s="5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4"/>
      <c r="M294" s="5"/>
      <c r="N294" s="5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4"/>
      <c r="M295" s="5"/>
      <c r="N295" s="5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4"/>
      <c r="M296" s="5"/>
      <c r="N296" s="5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4"/>
      <c r="M297" s="5"/>
      <c r="N297" s="5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4"/>
      <c r="M298" s="5"/>
      <c r="N298" s="5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4"/>
      <c r="M299" s="5"/>
      <c r="N299" s="5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4"/>
      <c r="M300" s="5"/>
      <c r="N300" s="5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4"/>
      <c r="M301" s="5"/>
      <c r="N301" s="5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4"/>
      <c r="M302" s="5"/>
      <c r="N302" s="5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4"/>
      <c r="M303" s="5"/>
      <c r="N303" s="5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4"/>
      <c r="M304" s="5"/>
      <c r="N304" s="5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4"/>
      <c r="M305" s="5"/>
      <c r="N305" s="5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4"/>
      <c r="M306" s="5"/>
      <c r="N306" s="5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4"/>
      <c r="M307" s="5"/>
      <c r="N307" s="5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4"/>
      <c r="M308" s="5"/>
      <c r="N308" s="5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4"/>
      <c r="M309" s="5"/>
      <c r="N309" s="5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4"/>
      <c r="M310" s="5"/>
      <c r="N310" s="5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4"/>
      <c r="M311" s="5"/>
      <c r="N311" s="5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4"/>
      <c r="M312" s="5"/>
      <c r="N312" s="5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4"/>
      <c r="M313" s="5"/>
      <c r="N313" s="5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4"/>
      <c r="M314" s="5"/>
      <c r="N314" s="5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4"/>
      <c r="M315" s="5"/>
      <c r="N315" s="5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4"/>
      <c r="M316" s="5"/>
      <c r="N316" s="5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4"/>
      <c r="M317" s="5"/>
      <c r="N317" s="5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4"/>
      <c r="M318" s="5"/>
      <c r="N318" s="5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4"/>
      <c r="M319" s="5"/>
      <c r="N319" s="5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4"/>
      <c r="M320" s="5"/>
      <c r="N320" s="5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4"/>
      <c r="M321" s="5"/>
      <c r="N321" s="5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4"/>
      <c r="M322" s="5"/>
      <c r="N322" s="5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4"/>
      <c r="M323" s="5"/>
      <c r="N323" s="5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4"/>
      <c r="M324" s="5"/>
      <c r="N324" s="5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4"/>
      <c r="M325" s="5"/>
      <c r="N325" s="5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4"/>
      <c r="M326" s="5"/>
      <c r="N326" s="5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4"/>
      <c r="M327" s="5"/>
      <c r="N327" s="5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4"/>
      <c r="M328" s="5"/>
      <c r="N328" s="5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4"/>
      <c r="M329" s="5"/>
      <c r="N329" s="5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4"/>
      <c r="M330" s="5"/>
      <c r="N330" s="5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4"/>
      <c r="M331" s="5"/>
      <c r="N331" s="5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4"/>
      <c r="M332" s="5"/>
      <c r="N332" s="5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4"/>
      <c r="M333" s="5"/>
      <c r="N333" s="5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4"/>
      <c r="M334" s="5"/>
      <c r="N334" s="5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4"/>
      <c r="M335" s="5"/>
      <c r="N335" s="5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4"/>
      <c r="M336" s="5"/>
      <c r="N336" s="5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4"/>
      <c r="M337" s="5"/>
      <c r="N337" s="5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4"/>
      <c r="M338" s="5"/>
      <c r="N338" s="5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4"/>
      <c r="M339" s="5"/>
      <c r="N339" s="5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4"/>
      <c r="M340" s="5"/>
      <c r="N340" s="5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4"/>
      <c r="M341" s="5"/>
      <c r="N341" s="5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4"/>
      <c r="M342" s="5"/>
      <c r="N342" s="5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4"/>
      <c r="M343" s="5"/>
      <c r="N343" s="5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4"/>
      <c r="M344" s="5"/>
      <c r="N344" s="5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4"/>
      <c r="M345" s="5"/>
      <c r="N345" s="5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4"/>
      <c r="M346" s="5"/>
      <c r="N346" s="5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4"/>
      <c r="M347" s="5"/>
      <c r="N347" s="5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4"/>
      <c r="M348" s="5"/>
      <c r="N348" s="5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4"/>
      <c r="M349" s="5"/>
      <c r="N349" s="5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4"/>
      <c r="M350" s="5"/>
      <c r="N350" s="5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4"/>
      <c r="M351" s="5"/>
      <c r="N351" s="5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4"/>
      <c r="M352" s="5"/>
      <c r="N352" s="5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4"/>
      <c r="M353" s="5"/>
      <c r="N353" s="5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4"/>
      <c r="M354" s="5"/>
      <c r="N354" s="5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4"/>
      <c r="M355" s="5"/>
      <c r="N355" s="5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4"/>
      <c r="M356" s="5"/>
      <c r="N356" s="5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4"/>
      <c r="M357" s="5"/>
      <c r="N357" s="5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4"/>
      <c r="M358" s="5"/>
      <c r="N358" s="5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4"/>
      <c r="M359" s="5"/>
      <c r="N359" s="5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4"/>
      <c r="M360" s="5"/>
      <c r="N360" s="5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4"/>
      <c r="M361" s="5"/>
      <c r="N361" s="5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4"/>
      <c r="M362" s="5"/>
      <c r="N362" s="5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4"/>
      <c r="M363" s="5"/>
      <c r="N363" s="5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4"/>
      <c r="M364" s="5"/>
      <c r="N364" s="5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4"/>
      <c r="M365" s="5"/>
      <c r="N365" s="5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4"/>
      <c r="M366" s="5"/>
      <c r="N366" s="5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4"/>
      <c r="M367" s="5"/>
      <c r="N367" s="5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4"/>
      <c r="M368" s="5"/>
      <c r="N368" s="5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4"/>
      <c r="M369" s="5"/>
      <c r="N369" s="5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4"/>
      <c r="M370" s="5"/>
      <c r="N370" s="5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4"/>
      <c r="M371" s="5"/>
      <c r="N371" s="5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4"/>
      <c r="M372" s="5"/>
      <c r="N372" s="5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4"/>
      <c r="M373" s="5"/>
      <c r="N373" s="5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4"/>
      <c r="M374" s="5"/>
      <c r="N374" s="5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4"/>
      <c r="M375" s="5"/>
      <c r="N375" s="5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4"/>
      <c r="M376" s="5"/>
      <c r="N376" s="5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4"/>
      <c r="M377" s="5"/>
      <c r="N377" s="5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4"/>
      <c r="M378" s="5"/>
      <c r="N378" s="5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4"/>
      <c r="M379" s="5"/>
      <c r="N379" s="5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4"/>
      <c r="M380" s="5"/>
      <c r="N380" s="5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4"/>
      <c r="M381" s="5"/>
      <c r="N381" s="5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4"/>
      <c r="M382" s="5"/>
      <c r="N382" s="5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4"/>
      <c r="M383" s="5"/>
      <c r="N383" s="5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4"/>
      <c r="M384" s="5"/>
      <c r="N384" s="5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4"/>
      <c r="M385" s="5"/>
      <c r="N385" s="5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4"/>
      <c r="M386" s="5"/>
      <c r="N386" s="5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4"/>
      <c r="M387" s="5"/>
      <c r="N387" s="5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4"/>
      <c r="M388" s="5"/>
      <c r="N388" s="5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4"/>
      <c r="M389" s="5"/>
      <c r="N389" s="5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4"/>
      <c r="M390" s="5"/>
      <c r="N390" s="5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4"/>
      <c r="M391" s="5"/>
      <c r="N391" s="5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4"/>
      <c r="M392" s="5"/>
      <c r="N392" s="5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4"/>
      <c r="M393" s="5"/>
      <c r="N393" s="5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4"/>
      <c r="M394" s="5"/>
      <c r="N394" s="5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4"/>
      <c r="M395" s="5"/>
      <c r="N395" s="5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4"/>
      <c r="M396" s="5"/>
      <c r="N396" s="5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4"/>
      <c r="M397" s="5"/>
      <c r="N397" s="5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4"/>
      <c r="M398" s="5"/>
      <c r="N398" s="5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4"/>
      <c r="M399" s="5"/>
      <c r="N399" s="5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4"/>
      <c r="M400" s="5"/>
      <c r="N400" s="5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4"/>
      <c r="M401" s="5"/>
      <c r="N401" s="5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4"/>
      <c r="M402" s="5"/>
      <c r="N402" s="5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4"/>
      <c r="M403" s="5"/>
      <c r="N403" s="5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4"/>
      <c r="M404" s="5"/>
      <c r="N404" s="5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4"/>
      <c r="M405" s="5"/>
      <c r="N405" s="5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4"/>
      <c r="M406" s="5"/>
      <c r="N406" s="5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4"/>
      <c r="M407" s="5"/>
      <c r="N407" s="5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4"/>
      <c r="M408" s="5"/>
      <c r="N408" s="5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4"/>
      <c r="M409" s="5"/>
      <c r="N409" s="5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4"/>
      <c r="M410" s="5"/>
      <c r="N410" s="5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4"/>
      <c r="M411" s="5"/>
      <c r="N411" s="5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4"/>
      <c r="M412" s="5"/>
      <c r="N412" s="5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4"/>
      <c r="M413" s="5"/>
      <c r="N413" s="5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4"/>
      <c r="M414" s="5"/>
      <c r="N414" s="5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4"/>
      <c r="M415" s="5"/>
      <c r="N415" s="5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4"/>
      <c r="M416" s="5"/>
      <c r="N416" s="5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4"/>
      <c r="M417" s="5"/>
      <c r="N417" s="5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4"/>
      <c r="M418" s="5"/>
      <c r="N418" s="5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4"/>
      <c r="M419" s="5"/>
      <c r="N419" s="5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4"/>
      <c r="M420" s="5"/>
      <c r="N420" s="5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4"/>
      <c r="M421" s="5"/>
      <c r="N421" s="5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4"/>
      <c r="M422" s="5"/>
      <c r="N422" s="5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4"/>
      <c r="M423" s="5"/>
      <c r="N423" s="5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4"/>
      <c r="M424" s="5"/>
      <c r="N424" s="5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4"/>
      <c r="M425" s="5"/>
      <c r="N425" s="5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4"/>
      <c r="M426" s="5"/>
      <c r="N426" s="5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4"/>
      <c r="M427" s="5"/>
      <c r="N427" s="5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4"/>
      <c r="M428" s="5"/>
      <c r="N428" s="5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4"/>
      <c r="M429" s="5"/>
      <c r="N429" s="5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4"/>
      <c r="M430" s="5"/>
      <c r="N430" s="5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4"/>
      <c r="M431" s="5"/>
      <c r="N431" s="5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4"/>
      <c r="M432" s="5"/>
      <c r="N432" s="5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4"/>
      <c r="M433" s="5"/>
      <c r="N433" s="5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4"/>
      <c r="M434" s="5"/>
      <c r="N434" s="5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4"/>
      <c r="M435" s="5"/>
      <c r="N435" s="5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4"/>
      <c r="M436" s="5"/>
      <c r="N436" s="5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4"/>
      <c r="M437" s="5"/>
      <c r="N437" s="5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4"/>
      <c r="M438" s="5"/>
      <c r="N438" s="5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4"/>
      <c r="M439" s="5"/>
      <c r="N439" s="5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4"/>
      <c r="M440" s="5"/>
      <c r="N440" s="5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4"/>
      <c r="M441" s="5"/>
      <c r="N441" s="5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4"/>
      <c r="M442" s="5"/>
      <c r="N442" s="5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4"/>
      <c r="M443" s="5"/>
      <c r="N443" s="5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4"/>
      <c r="M444" s="5"/>
      <c r="N444" s="5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4"/>
      <c r="M445" s="5"/>
      <c r="N445" s="5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4"/>
      <c r="M446" s="5"/>
      <c r="N446" s="5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4"/>
      <c r="M447" s="5"/>
      <c r="N447" s="5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4"/>
      <c r="M448" s="5"/>
      <c r="N448" s="5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4"/>
      <c r="M449" s="5"/>
      <c r="N449" s="5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4"/>
      <c r="M450" s="5"/>
      <c r="N450" s="5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4"/>
      <c r="M451" s="5"/>
      <c r="N451" s="5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4"/>
      <c r="M452" s="5"/>
      <c r="N452" s="5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4"/>
      <c r="M453" s="5"/>
      <c r="N453" s="5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4"/>
      <c r="M454" s="5"/>
      <c r="N454" s="5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4"/>
      <c r="M455" s="5"/>
      <c r="N455" s="5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4"/>
      <c r="M456" s="5"/>
      <c r="N456" s="5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4"/>
      <c r="M457" s="5"/>
      <c r="N457" s="5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4"/>
      <c r="M458" s="5"/>
      <c r="N458" s="5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4"/>
      <c r="M459" s="5"/>
      <c r="N459" s="5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4"/>
      <c r="M460" s="5"/>
      <c r="N460" s="5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4"/>
      <c r="M461" s="5"/>
      <c r="N461" s="5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4"/>
      <c r="M462" s="5"/>
      <c r="N462" s="5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4"/>
      <c r="M463" s="5"/>
      <c r="N463" s="5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4"/>
      <c r="M464" s="5"/>
      <c r="N464" s="5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4"/>
      <c r="M465" s="5"/>
      <c r="N465" s="5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4"/>
      <c r="M466" s="5"/>
      <c r="N466" s="5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4"/>
      <c r="M467" s="5"/>
      <c r="N467" s="5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4"/>
      <c r="M468" s="5"/>
      <c r="N468" s="5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4"/>
      <c r="M469" s="5"/>
      <c r="N469" s="5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4"/>
      <c r="M470" s="5"/>
      <c r="N470" s="5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4"/>
      <c r="M471" s="5"/>
      <c r="N471" s="5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4"/>
      <c r="M472" s="5"/>
      <c r="N472" s="5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4"/>
      <c r="M473" s="5"/>
      <c r="N473" s="5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4"/>
      <c r="M474" s="5"/>
      <c r="N474" s="5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4"/>
      <c r="M475" s="5"/>
      <c r="N475" s="5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4"/>
      <c r="M476" s="5"/>
      <c r="N476" s="5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4"/>
      <c r="M477" s="5"/>
      <c r="N477" s="5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4"/>
      <c r="M478" s="5"/>
      <c r="N478" s="5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4"/>
      <c r="M479" s="5"/>
      <c r="N479" s="5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4"/>
      <c r="M480" s="5"/>
      <c r="N480" s="5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4"/>
      <c r="M481" s="5"/>
      <c r="N481" s="5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4"/>
      <c r="M482" s="5"/>
      <c r="N482" s="5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4"/>
      <c r="M483" s="5"/>
      <c r="N483" s="5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4"/>
      <c r="M484" s="5"/>
      <c r="N484" s="5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4"/>
      <c r="M485" s="5"/>
      <c r="N485" s="5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4"/>
      <c r="M486" s="5"/>
      <c r="N486" s="5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4"/>
      <c r="M487" s="5"/>
      <c r="N487" s="5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4"/>
      <c r="M488" s="5"/>
      <c r="N488" s="5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4"/>
      <c r="M489" s="5"/>
      <c r="N489" s="5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4"/>
      <c r="M490" s="5"/>
      <c r="N490" s="5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4"/>
      <c r="M491" s="5"/>
      <c r="N491" s="5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4"/>
      <c r="M492" s="5"/>
      <c r="N492" s="5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4"/>
      <c r="M493" s="5"/>
      <c r="N493" s="5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4"/>
      <c r="M494" s="5"/>
      <c r="N494" s="5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4"/>
      <c r="M495" s="5"/>
      <c r="N495" s="5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4"/>
      <c r="M496" s="5"/>
      <c r="N496" s="5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4"/>
      <c r="M497" s="5"/>
      <c r="N497" s="5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4"/>
      <c r="M498" s="5"/>
      <c r="N498" s="5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4"/>
      <c r="M499" s="5"/>
      <c r="N499" s="5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4"/>
      <c r="M500" s="5"/>
      <c r="N500" s="5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4"/>
      <c r="M501" s="5"/>
      <c r="N501" s="5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4"/>
      <c r="M502" s="5"/>
      <c r="N502" s="5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4"/>
      <c r="M503" s="5"/>
      <c r="N503" s="5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4"/>
      <c r="M504" s="5"/>
      <c r="N504" s="5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4"/>
      <c r="M505" s="5"/>
      <c r="N505" s="5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4"/>
      <c r="M506" s="5"/>
      <c r="N506" s="5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4"/>
      <c r="M507" s="5"/>
      <c r="N507" s="5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4"/>
      <c r="M508" s="5"/>
      <c r="N508" s="5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4"/>
      <c r="M509" s="5"/>
      <c r="N509" s="5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4"/>
      <c r="M510" s="5"/>
      <c r="N510" s="5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4"/>
      <c r="M511" s="5"/>
      <c r="N511" s="5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4"/>
      <c r="M512" s="5"/>
      <c r="N512" s="5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4"/>
      <c r="M513" s="5"/>
      <c r="N513" s="5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4"/>
      <c r="M514" s="5"/>
      <c r="N514" s="5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4"/>
      <c r="M515" s="5"/>
      <c r="N515" s="5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4"/>
      <c r="M516" s="5"/>
      <c r="N516" s="5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4"/>
      <c r="M517" s="5"/>
      <c r="N517" s="5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4"/>
      <c r="M518" s="5"/>
      <c r="N518" s="5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4"/>
      <c r="M519" s="5"/>
      <c r="N519" s="5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4"/>
      <c r="M520" s="5"/>
      <c r="N520" s="5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4"/>
      <c r="M521" s="5"/>
      <c r="N521" s="5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4"/>
      <c r="M522" s="5"/>
      <c r="N522" s="5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4"/>
      <c r="M523" s="5"/>
      <c r="N523" s="5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4"/>
      <c r="M524" s="5"/>
      <c r="N524" s="5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4"/>
      <c r="M525" s="5"/>
      <c r="N525" s="5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4"/>
      <c r="M526" s="5"/>
      <c r="N526" s="5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4"/>
      <c r="M527" s="5"/>
      <c r="N527" s="5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4"/>
      <c r="M528" s="5"/>
      <c r="N528" s="5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4"/>
      <c r="M529" s="5"/>
      <c r="N529" s="5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4"/>
      <c r="M530" s="5"/>
      <c r="N530" s="5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4"/>
      <c r="M531" s="5"/>
      <c r="N531" s="5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4"/>
      <c r="M532" s="5"/>
      <c r="N532" s="5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4"/>
      <c r="M533" s="5"/>
      <c r="N533" s="5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4"/>
      <c r="M534" s="5"/>
      <c r="N534" s="5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4"/>
      <c r="M535" s="5"/>
      <c r="N535" s="5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4"/>
      <c r="M536" s="5"/>
      <c r="N536" s="5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4"/>
      <c r="M537" s="5"/>
      <c r="N537" s="5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4"/>
      <c r="M538" s="5"/>
      <c r="N538" s="5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4"/>
      <c r="M539" s="5"/>
      <c r="N539" s="5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4"/>
      <c r="M540" s="5"/>
      <c r="N540" s="5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4"/>
      <c r="M541" s="5"/>
      <c r="N541" s="5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4"/>
      <c r="M542" s="5"/>
      <c r="N542" s="5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4"/>
      <c r="M543" s="5"/>
      <c r="N543" s="5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4"/>
      <c r="M544" s="5"/>
      <c r="N544" s="5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4"/>
      <c r="M545" s="5"/>
      <c r="N545" s="5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4"/>
      <c r="M546" s="5"/>
      <c r="N546" s="5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4"/>
      <c r="M547" s="5"/>
      <c r="N547" s="5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4"/>
      <c r="M548" s="5"/>
      <c r="N548" s="5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4"/>
      <c r="M549" s="5"/>
      <c r="N549" s="5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4"/>
      <c r="M550" s="5"/>
      <c r="N550" s="5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4"/>
      <c r="M551" s="5"/>
      <c r="N551" s="5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4"/>
      <c r="M552" s="5"/>
      <c r="N552" s="5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4"/>
      <c r="M553" s="5"/>
      <c r="N553" s="5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4"/>
      <c r="M554" s="5"/>
      <c r="N554" s="5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4"/>
      <c r="M555" s="5"/>
      <c r="N555" s="5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4"/>
      <c r="M556" s="5"/>
      <c r="N556" s="5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4"/>
      <c r="M557" s="5"/>
      <c r="N557" s="5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4"/>
      <c r="M558" s="5"/>
      <c r="N558" s="5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4"/>
      <c r="M559" s="5"/>
      <c r="N559" s="5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4"/>
      <c r="M560" s="5"/>
      <c r="N560" s="5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4"/>
      <c r="M561" s="5"/>
      <c r="N561" s="5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4"/>
      <c r="M562" s="5"/>
      <c r="N562" s="5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4"/>
      <c r="M563" s="5"/>
      <c r="N563" s="5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4"/>
      <c r="M564" s="5"/>
      <c r="N564" s="5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4"/>
      <c r="M565" s="5"/>
      <c r="N565" s="5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4"/>
      <c r="M566" s="5"/>
      <c r="N566" s="5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4"/>
      <c r="M567" s="5"/>
      <c r="N567" s="5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4"/>
      <c r="M568" s="5"/>
      <c r="N568" s="5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4"/>
      <c r="M569" s="5"/>
      <c r="N569" s="5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4"/>
      <c r="M570" s="5"/>
      <c r="N570" s="5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4"/>
      <c r="M571" s="5"/>
      <c r="N571" s="5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4"/>
      <c r="M572" s="5"/>
      <c r="N572" s="5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4"/>
      <c r="M573" s="5"/>
      <c r="N573" s="5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4"/>
      <c r="M574" s="5"/>
      <c r="N574" s="5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4"/>
      <c r="M575" s="5"/>
      <c r="N575" s="5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4"/>
      <c r="M576" s="5"/>
      <c r="N576" s="5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4"/>
      <c r="M577" s="5"/>
      <c r="N577" s="5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4"/>
      <c r="M578" s="5"/>
      <c r="N578" s="5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4"/>
      <c r="M579" s="5"/>
      <c r="N579" s="5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4"/>
      <c r="M580" s="5"/>
      <c r="N580" s="5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4"/>
      <c r="M581" s="5"/>
      <c r="N581" s="5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4"/>
      <c r="M582" s="5"/>
      <c r="N582" s="5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4"/>
      <c r="M583" s="5"/>
      <c r="N583" s="5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4"/>
      <c r="M584" s="5"/>
      <c r="N584" s="5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4"/>
      <c r="M585" s="5"/>
      <c r="N585" s="5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4"/>
      <c r="M586" s="5"/>
      <c r="N586" s="5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4"/>
      <c r="M587" s="5"/>
      <c r="N587" s="5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4"/>
      <c r="M588" s="5"/>
      <c r="N588" s="5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4"/>
      <c r="M589" s="5"/>
      <c r="N589" s="5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4"/>
      <c r="M590" s="5"/>
      <c r="N590" s="5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4"/>
      <c r="M591" s="5"/>
      <c r="N591" s="5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4"/>
      <c r="M592" s="5"/>
      <c r="N592" s="5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4"/>
      <c r="M593" s="5"/>
      <c r="N593" s="5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4"/>
      <c r="M594" s="5"/>
      <c r="N594" s="5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4"/>
      <c r="M595" s="5"/>
      <c r="N595" s="5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4"/>
      <c r="M596" s="5"/>
      <c r="N596" s="5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4"/>
      <c r="M597" s="5"/>
      <c r="N597" s="5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4"/>
      <c r="M598" s="5"/>
      <c r="N598" s="5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4"/>
      <c r="M599" s="5"/>
      <c r="N599" s="5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4"/>
      <c r="M600" s="5"/>
      <c r="N600" s="5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4"/>
      <c r="M601" s="5"/>
      <c r="N601" s="5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4"/>
      <c r="M602" s="5"/>
      <c r="N602" s="5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4"/>
      <c r="M603" s="5"/>
      <c r="N603" s="5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4"/>
      <c r="M604" s="5"/>
      <c r="N604" s="5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4"/>
      <c r="M605" s="5"/>
      <c r="N605" s="5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4"/>
      <c r="M606" s="5"/>
      <c r="N606" s="5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4"/>
      <c r="M607" s="5"/>
      <c r="N607" s="5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4"/>
      <c r="M608" s="5"/>
      <c r="N608" s="5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4"/>
      <c r="M609" s="5"/>
      <c r="N609" s="5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4"/>
      <c r="M610" s="5"/>
      <c r="N610" s="5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4"/>
      <c r="M611" s="5"/>
      <c r="N611" s="5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4"/>
      <c r="M612" s="5"/>
      <c r="N612" s="5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4"/>
      <c r="M613" s="5"/>
      <c r="N613" s="5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4"/>
      <c r="M614" s="5"/>
      <c r="N614" s="5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4"/>
      <c r="M615" s="5"/>
      <c r="N615" s="5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4"/>
      <c r="M616" s="5"/>
      <c r="N616" s="5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4"/>
      <c r="M617" s="5"/>
      <c r="N617" s="5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4"/>
      <c r="M618" s="5"/>
      <c r="N618" s="5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4"/>
      <c r="M619" s="5"/>
      <c r="N619" s="5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4"/>
      <c r="M620" s="5"/>
      <c r="N620" s="5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4"/>
      <c r="M621" s="5"/>
      <c r="N621" s="5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4"/>
      <c r="M622" s="5"/>
      <c r="N622" s="5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4"/>
      <c r="M623" s="5"/>
      <c r="N623" s="5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4"/>
      <c r="M624" s="5"/>
      <c r="N624" s="5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4"/>
      <c r="M625" s="5"/>
      <c r="N625" s="5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4"/>
      <c r="M626" s="5"/>
      <c r="N626" s="5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4"/>
      <c r="M627" s="5"/>
      <c r="N627" s="5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4"/>
      <c r="M628" s="5"/>
      <c r="N628" s="5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4"/>
      <c r="M629" s="5"/>
      <c r="N629" s="5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4"/>
      <c r="M630" s="5"/>
      <c r="N630" s="5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4"/>
      <c r="M631" s="5"/>
      <c r="N631" s="5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4"/>
      <c r="M632" s="5"/>
      <c r="N632" s="5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4"/>
      <c r="M633" s="5"/>
      <c r="N633" s="5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4"/>
      <c r="M634" s="5"/>
      <c r="N634" s="5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4"/>
      <c r="M635" s="5"/>
      <c r="N635" s="5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4"/>
      <c r="M636" s="5"/>
      <c r="N636" s="5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4"/>
      <c r="M637" s="5"/>
      <c r="N637" s="5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4"/>
      <c r="M638" s="5"/>
      <c r="N638" s="5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4"/>
      <c r="M639" s="5"/>
      <c r="N639" s="5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4"/>
      <c r="M640" s="5"/>
      <c r="N640" s="5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4"/>
      <c r="M641" s="5"/>
      <c r="N641" s="5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4"/>
      <c r="M642" s="5"/>
      <c r="N642" s="5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4"/>
      <c r="M643" s="5"/>
      <c r="N643" s="5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4"/>
      <c r="M644" s="5"/>
      <c r="N644" s="5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4"/>
      <c r="M645" s="5"/>
      <c r="N645" s="5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4"/>
      <c r="M646" s="5"/>
      <c r="N646" s="5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4"/>
      <c r="M647" s="5"/>
      <c r="N647" s="5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4"/>
      <c r="M648" s="5"/>
      <c r="N648" s="5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4"/>
      <c r="M649" s="5"/>
      <c r="N649" s="5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4"/>
      <c r="M650" s="5"/>
      <c r="N650" s="5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4"/>
      <c r="M651" s="5"/>
      <c r="N651" s="5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4"/>
      <c r="M652" s="5"/>
      <c r="N652" s="5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4"/>
      <c r="M653" s="5"/>
      <c r="N653" s="5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4"/>
      <c r="M654" s="5"/>
      <c r="N654" s="5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4"/>
      <c r="M655" s="5"/>
      <c r="N655" s="5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4"/>
      <c r="M656" s="5"/>
      <c r="N656" s="5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4"/>
      <c r="M657" s="5"/>
      <c r="N657" s="5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4"/>
      <c r="M658" s="5"/>
      <c r="N658" s="5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4"/>
      <c r="M659" s="5"/>
      <c r="N659" s="5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4"/>
      <c r="M660" s="5"/>
      <c r="N660" s="5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4"/>
      <c r="M661" s="5"/>
      <c r="N661" s="5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4"/>
      <c r="M662" s="5"/>
      <c r="N662" s="5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4"/>
      <c r="M663" s="5"/>
      <c r="N663" s="5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4"/>
      <c r="M664" s="5"/>
      <c r="N664" s="5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4"/>
      <c r="M665" s="5"/>
      <c r="N665" s="5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4"/>
      <c r="M666" s="5"/>
      <c r="N666" s="5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4"/>
      <c r="M667" s="5"/>
      <c r="N667" s="5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4"/>
      <c r="M668" s="5"/>
      <c r="N668" s="5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4"/>
      <c r="M669" s="5"/>
      <c r="N669" s="5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4"/>
      <c r="M670" s="5"/>
      <c r="N670" s="5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4"/>
      <c r="M671" s="5"/>
      <c r="N671" s="5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4"/>
      <c r="M672" s="5"/>
      <c r="N672" s="5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4"/>
      <c r="M673" s="5"/>
      <c r="N673" s="5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4"/>
      <c r="M674" s="5"/>
      <c r="N674" s="5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4"/>
      <c r="M675" s="5"/>
      <c r="N675" s="5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4"/>
      <c r="M676" s="5"/>
      <c r="N676" s="5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4"/>
      <c r="M677" s="5"/>
      <c r="N677" s="5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4"/>
      <c r="M678" s="5"/>
      <c r="N678" s="5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4"/>
      <c r="M679" s="5"/>
      <c r="N679" s="5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4"/>
      <c r="M680" s="5"/>
      <c r="N680" s="5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4"/>
      <c r="M681" s="5"/>
      <c r="N681" s="5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4"/>
      <c r="M682" s="5"/>
      <c r="N682" s="5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4"/>
      <c r="M683" s="5"/>
      <c r="N683" s="5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4"/>
      <c r="M684" s="5"/>
      <c r="N684" s="5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4"/>
      <c r="M685" s="5"/>
      <c r="N685" s="5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4"/>
      <c r="M686" s="5"/>
      <c r="N686" s="5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4"/>
      <c r="M687" s="5"/>
      <c r="N687" s="5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4"/>
      <c r="M688" s="5"/>
      <c r="N688" s="5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4"/>
      <c r="M689" s="5"/>
      <c r="N689" s="5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4"/>
      <c r="M690" s="5"/>
      <c r="N690" s="5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4"/>
      <c r="M691" s="5"/>
      <c r="N691" s="5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4"/>
      <c r="M692" s="5"/>
      <c r="N692" s="5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4"/>
      <c r="M693" s="5"/>
      <c r="N693" s="5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4"/>
      <c r="M694" s="5"/>
      <c r="N694" s="5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4"/>
      <c r="M695" s="5"/>
      <c r="N695" s="5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4"/>
      <c r="M696" s="5"/>
      <c r="N696" s="5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4"/>
      <c r="M697" s="5"/>
      <c r="N697" s="5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4"/>
      <c r="M698" s="5"/>
      <c r="N698" s="5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4"/>
      <c r="M699" s="5"/>
      <c r="N699" s="5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4"/>
      <c r="M700" s="5"/>
      <c r="N700" s="5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4"/>
      <c r="M701" s="5"/>
      <c r="N701" s="5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4"/>
      <c r="M702" s="5"/>
      <c r="N702" s="5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4"/>
      <c r="M703" s="5"/>
      <c r="N703" s="5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4"/>
      <c r="M704" s="5"/>
      <c r="N704" s="5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4"/>
      <c r="M705" s="5"/>
      <c r="N705" s="5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4"/>
      <c r="M706" s="5"/>
      <c r="N706" s="5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4"/>
      <c r="M707" s="5"/>
      <c r="N707" s="5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4"/>
      <c r="M708" s="5"/>
      <c r="N708" s="5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4"/>
      <c r="M709" s="5"/>
      <c r="N709" s="5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4"/>
      <c r="M710" s="5"/>
      <c r="N710" s="5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4"/>
      <c r="M711" s="5"/>
      <c r="N711" s="5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4"/>
      <c r="M712" s="5"/>
      <c r="N712" s="5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4"/>
      <c r="M713" s="5"/>
      <c r="N713" s="5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4"/>
      <c r="M714" s="5"/>
      <c r="N714" s="5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4"/>
      <c r="M715" s="5"/>
      <c r="N715" s="5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4"/>
      <c r="M716" s="5"/>
      <c r="N716" s="5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4"/>
      <c r="M717" s="5"/>
      <c r="N717" s="5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4"/>
      <c r="M718" s="5"/>
      <c r="N718" s="5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4"/>
      <c r="M719" s="5"/>
      <c r="N719" s="5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4"/>
      <c r="M720" s="5"/>
      <c r="N720" s="5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4"/>
      <c r="M721" s="5"/>
      <c r="N721" s="5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4"/>
      <c r="M722" s="5"/>
      <c r="N722" s="5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4"/>
      <c r="M723" s="5"/>
      <c r="N723" s="5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4"/>
      <c r="M724" s="5"/>
      <c r="N724" s="5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4"/>
      <c r="M725" s="5"/>
      <c r="N725" s="5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4"/>
      <c r="M726" s="5"/>
      <c r="N726" s="5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4"/>
      <c r="M727" s="5"/>
      <c r="N727" s="5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4"/>
      <c r="M728" s="5"/>
      <c r="N728" s="5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4"/>
      <c r="M729" s="5"/>
      <c r="N729" s="5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4"/>
      <c r="M730" s="5"/>
      <c r="N730" s="5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4"/>
      <c r="M731" s="5"/>
      <c r="N731" s="5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4"/>
      <c r="M732" s="5"/>
      <c r="N732" s="5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4"/>
      <c r="M733" s="5"/>
      <c r="N733" s="5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4"/>
      <c r="M734" s="5"/>
      <c r="N734" s="5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4"/>
      <c r="M735" s="5"/>
      <c r="N735" s="5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4"/>
      <c r="M736" s="5"/>
      <c r="N736" s="5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4"/>
      <c r="M737" s="5"/>
      <c r="N737" s="5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4"/>
      <c r="M738" s="5"/>
      <c r="N738" s="5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4"/>
      <c r="M739" s="5"/>
      <c r="N739" s="5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4"/>
      <c r="M740" s="5"/>
      <c r="N740" s="5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4"/>
      <c r="M741" s="5"/>
      <c r="N741" s="5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4"/>
      <c r="M742" s="5"/>
      <c r="N742" s="5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4"/>
      <c r="M743" s="5"/>
      <c r="N743" s="5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4"/>
      <c r="M744" s="5"/>
      <c r="N744" s="5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4"/>
      <c r="M745" s="5"/>
      <c r="N745" s="5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4"/>
      <c r="M746" s="5"/>
      <c r="N746" s="5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4"/>
      <c r="M747" s="5"/>
      <c r="N747" s="5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4"/>
      <c r="M748" s="5"/>
      <c r="N748" s="5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4"/>
      <c r="M749" s="5"/>
      <c r="N749" s="5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4"/>
      <c r="M750" s="5"/>
      <c r="N750" s="5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4"/>
      <c r="M751" s="5"/>
      <c r="N751" s="5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4"/>
      <c r="M752" s="5"/>
      <c r="N752" s="5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4"/>
      <c r="M753" s="5"/>
      <c r="N753" s="5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4"/>
      <c r="M754" s="5"/>
      <c r="N754" s="5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4"/>
      <c r="M755" s="5"/>
      <c r="N755" s="5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4"/>
      <c r="M756" s="5"/>
      <c r="N756" s="5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4"/>
      <c r="M757" s="5"/>
      <c r="N757" s="5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4"/>
      <c r="M758" s="5"/>
      <c r="N758" s="5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4"/>
      <c r="M759" s="5"/>
      <c r="N759" s="5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4"/>
      <c r="M760" s="5"/>
      <c r="N760" s="5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4"/>
      <c r="M761" s="5"/>
      <c r="N761" s="5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4"/>
      <c r="M762" s="5"/>
      <c r="N762" s="5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4"/>
      <c r="M763" s="5"/>
      <c r="N763" s="5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4"/>
      <c r="M764" s="5"/>
      <c r="N764" s="5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4"/>
      <c r="M765" s="5"/>
      <c r="N765" s="5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4"/>
      <c r="M766" s="5"/>
      <c r="N766" s="5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4"/>
      <c r="M767" s="5"/>
      <c r="N767" s="5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4"/>
      <c r="M768" s="5"/>
      <c r="N768" s="5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4"/>
      <c r="M769" s="5"/>
      <c r="N769" s="5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4"/>
      <c r="M770" s="5"/>
      <c r="N770" s="5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4"/>
      <c r="M771" s="5"/>
      <c r="N771" s="5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4"/>
      <c r="M772" s="5"/>
      <c r="N772" s="5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4"/>
      <c r="M773" s="5"/>
      <c r="N773" s="5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4"/>
      <c r="M774" s="5"/>
      <c r="N774" s="5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4"/>
      <c r="M775" s="5"/>
      <c r="N775" s="5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4"/>
      <c r="M776" s="5"/>
      <c r="N776" s="5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4"/>
      <c r="M777" s="5"/>
      <c r="N777" s="5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4"/>
      <c r="M778" s="5"/>
      <c r="N778" s="5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4"/>
      <c r="M779" s="5"/>
      <c r="N779" s="5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4"/>
      <c r="M780" s="5"/>
      <c r="N780" s="5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4"/>
      <c r="M781" s="5"/>
      <c r="N781" s="5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4"/>
      <c r="M782" s="5"/>
      <c r="N782" s="5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4"/>
      <c r="M783" s="5"/>
      <c r="N783" s="5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4"/>
      <c r="M784" s="5"/>
      <c r="N784" s="5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4"/>
      <c r="M785" s="5"/>
      <c r="N785" s="5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4"/>
      <c r="M786" s="5"/>
      <c r="N786" s="5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4"/>
      <c r="M787" s="5"/>
      <c r="N787" s="5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4"/>
      <c r="M788" s="5"/>
      <c r="N788" s="5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4"/>
      <c r="M789" s="5"/>
      <c r="N789" s="5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4"/>
      <c r="M790" s="5"/>
      <c r="N790" s="5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4"/>
      <c r="M791" s="5"/>
      <c r="N791" s="5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4"/>
      <c r="M792" s="5"/>
      <c r="N792" s="5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4"/>
      <c r="M793" s="5"/>
      <c r="N793" s="5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4"/>
      <c r="M794" s="5"/>
      <c r="N794" s="5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4"/>
      <c r="M795" s="5"/>
      <c r="N795" s="5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4"/>
      <c r="M796" s="5"/>
      <c r="N796" s="5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4"/>
      <c r="M797" s="5"/>
      <c r="N797" s="5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4"/>
      <c r="M798" s="5"/>
      <c r="N798" s="5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4"/>
      <c r="M799" s="5"/>
      <c r="N799" s="5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4"/>
      <c r="M800" s="5"/>
      <c r="N800" s="5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4"/>
      <c r="M801" s="5"/>
      <c r="N801" s="5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4"/>
      <c r="M802" s="5"/>
      <c r="N802" s="5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4"/>
      <c r="M803" s="5"/>
      <c r="N803" s="5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4"/>
      <c r="M804" s="5"/>
      <c r="N804" s="5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4"/>
      <c r="M805" s="5"/>
      <c r="N805" s="5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4"/>
      <c r="M806" s="5"/>
      <c r="N806" s="5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4"/>
      <c r="M807" s="5"/>
      <c r="N807" s="5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4"/>
      <c r="M808" s="5"/>
      <c r="N808" s="5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4"/>
      <c r="M809" s="5"/>
      <c r="N809" s="5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4"/>
      <c r="M810" s="5"/>
      <c r="N810" s="5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4"/>
      <c r="M811" s="5"/>
      <c r="N811" s="5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4"/>
      <c r="M812" s="5"/>
      <c r="N812" s="5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4"/>
      <c r="M813" s="5"/>
      <c r="N813" s="5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4"/>
      <c r="M814" s="5"/>
      <c r="N814" s="5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4"/>
      <c r="M815" s="5"/>
      <c r="N815" s="5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4"/>
      <c r="M816" s="5"/>
      <c r="N816" s="5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4"/>
      <c r="M817" s="5"/>
      <c r="N817" s="5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4"/>
      <c r="M818" s="5"/>
      <c r="N818" s="5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4"/>
      <c r="M819" s="5"/>
      <c r="N819" s="5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4"/>
      <c r="M820" s="5"/>
      <c r="N820" s="5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4"/>
      <c r="M821" s="5"/>
      <c r="N821" s="5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4"/>
      <c r="M822" s="5"/>
      <c r="N822" s="5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4"/>
      <c r="M823" s="5"/>
      <c r="N823" s="5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4"/>
      <c r="M824" s="5"/>
      <c r="N824" s="5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4"/>
      <c r="M825" s="5"/>
      <c r="N825" s="5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4"/>
      <c r="M826" s="5"/>
      <c r="N826" s="5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4"/>
      <c r="M827" s="5"/>
      <c r="N827" s="5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4"/>
      <c r="M828" s="5"/>
      <c r="N828" s="5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4"/>
      <c r="M829" s="5"/>
      <c r="N829" s="5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4"/>
      <c r="M830" s="5"/>
      <c r="N830" s="5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4"/>
      <c r="M831" s="5"/>
      <c r="N831" s="5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4"/>
      <c r="M832" s="5"/>
      <c r="N832" s="5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4"/>
      <c r="M833" s="5"/>
      <c r="N833" s="5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4"/>
      <c r="M834" s="5"/>
      <c r="N834" s="5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4"/>
      <c r="M835" s="5"/>
      <c r="N835" s="5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4"/>
      <c r="M836" s="5"/>
      <c r="N836" s="5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4"/>
      <c r="M837" s="5"/>
      <c r="N837" s="5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4"/>
      <c r="M838" s="5"/>
      <c r="N838" s="5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4"/>
      <c r="M839" s="5"/>
      <c r="N839" s="5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4"/>
      <c r="M840" s="5"/>
      <c r="N840" s="5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4"/>
      <c r="M841" s="5"/>
      <c r="N841" s="5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4"/>
      <c r="M842" s="5"/>
      <c r="N842" s="5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4"/>
      <c r="M843" s="5"/>
      <c r="N843" s="5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4"/>
      <c r="M844" s="5"/>
      <c r="N844" s="5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4"/>
      <c r="M845" s="5"/>
      <c r="N845" s="5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4"/>
      <c r="M846" s="5"/>
      <c r="N846" s="5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4"/>
      <c r="M847" s="5"/>
      <c r="N847" s="5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4"/>
      <c r="M848" s="5"/>
      <c r="N848" s="5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4"/>
      <c r="M849" s="5"/>
      <c r="N849" s="5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4"/>
      <c r="M850" s="5"/>
      <c r="N850" s="5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4"/>
      <c r="M851" s="5"/>
      <c r="N851" s="5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4"/>
      <c r="M852" s="5"/>
      <c r="N852" s="5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4"/>
      <c r="M853" s="5"/>
      <c r="N853" s="5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4"/>
      <c r="M854" s="5"/>
      <c r="N854" s="5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4"/>
      <c r="M855" s="5"/>
      <c r="N855" s="5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4"/>
      <c r="M856" s="5"/>
      <c r="N856" s="5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4"/>
      <c r="M857" s="5"/>
      <c r="N857" s="5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4"/>
      <c r="M858" s="5"/>
      <c r="N858" s="5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4"/>
      <c r="M859" s="5"/>
      <c r="N859" s="5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4"/>
      <c r="M860" s="5"/>
      <c r="N860" s="5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4"/>
      <c r="M861" s="5"/>
      <c r="N861" s="5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4"/>
      <c r="M862" s="5"/>
      <c r="N862" s="5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4"/>
      <c r="M863" s="5"/>
      <c r="N863" s="5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4"/>
      <c r="M864" s="5"/>
      <c r="N864" s="5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4"/>
      <c r="M865" s="5"/>
      <c r="N865" s="5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4"/>
      <c r="M866" s="5"/>
      <c r="N866" s="5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4"/>
      <c r="M867" s="5"/>
      <c r="N867" s="5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4"/>
      <c r="M868" s="5"/>
      <c r="N868" s="5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4"/>
      <c r="M869" s="5"/>
      <c r="N869" s="5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4"/>
      <c r="M870" s="5"/>
      <c r="N870" s="5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4"/>
      <c r="M871" s="5"/>
      <c r="N871" s="5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4"/>
      <c r="M872" s="5"/>
      <c r="N872" s="5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4"/>
      <c r="M873" s="5"/>
      <c r="N873" s="5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4"/>
      <c r="M874" s="5"/>
      <c r="N874" s="5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4"/>
      <c r="M875" s="5"/>
      <c r="N875" s="5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4"/>
      <c r="M876" s="5"/>
      <c r="N876" s="5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4"/>
      <c r="M877" s="5"/>
      <c r="N877" s="5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4"/>
      <c r="M878" s="5"/>
      <c r="N878" s="5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4"/>
      <c r="M879" s="5"/>
      <c r="N879" s="5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4"/>
      <c r="M880" s="5"/>
      <c r="N880" s="5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4"/>
      <c r="M881" s="5"/>
      <c r="N881" s="5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4"/>
      <c r="M882" s="5"/>
      <c r="N882" s="5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4"/>
      <c r="M883" s="5"/>
      <c r="N883" s="5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4"/>
      <c r="M884" s="5"/>
      <c r="N884" s="5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4"/>
      <c r="M885" s="5"/>
      <c r="N885" s="5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4"/>
      <c r="M886" s="5"/>
      <c r="N886" s="5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4"/>
      <c r="M887" s="5"/>
      <c r="N887" s="5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4"/>
      <c r="M888" s="5"/>
      <c r="N888" s="5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4"/>
      <c r="M889" s="5"/>
      <c r="N889" s="5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4"/>
      <c r="M890" s="5"/>
      <c r="N890" s="5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4"/>
      <c r="M891" s="5"/>
      <c r="N891" s="5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4"/>
      <c r="M892" s="5"/>
      <c r="N892" s="5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4"/>
      <c r="M893" s="5"/>
      <c r="N893" s="5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4"/>
      <c r="M894" s="5"/>
      <c r="N894" s="5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4"/>
      <c r="M895" s="5"/>
      <c r="N895" s="5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4"/>
      <c r="M896" s="5"/>
      <c r="N896" s="5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4"/>
      <c r="M897" s="5"/>
      <c r="N897" s="5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4"/>
      <c r="M898" s="5"/>
      <c r="N898" s="5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4"/>
      <c r="M899" s="5"/>
      <c r="N899" s="5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4"/>
      <c r="M900" s="5"/>
      <c r="N900" s="5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4"/>
      <c r="M901" s="5"/>
      <c r="N901" s="5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4"/>
      <c r="M902" s="5"/>
      <c r="N902" s="5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4"/>
      <c r="M903" s="5"/>
      <c r="N903" s="5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4"/>
      <c r="M904" s="5"/>
      <c r="N904" s="5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4"/>
      <c r="M905" s="5"/>
      <c r="N905" s="5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4"/>
      <c r="M906" s="5"/>
      <c r="N906" s="5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4"/>
      <c r="M907" s="5"/>
      <c r="N907" s="5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4"/>
      <c r="M908" s="5"/>
      <c r="N908" s="5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4"/>
      <c r="M909" s="5"/>
      <c r="N909" s="5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4"/>
      <c r="M910" s="5"/>
      <c r="N910" s="5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4"/>
      <c r="M911" s="5"/>
      <c r="N911" s="5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4"/>
      <c r="M912" s="5"/>
      <c r="N912" s="5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4"/>
      <c r="M913" s="5"/>
      <c r="N913" s="5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4"/>
      <c r="M914" s="5"/>
      <c r="N914" s="5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4"/>
      <c r="M915" s="5"/>
      <c r="N915" s="5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4"/>
      <c r="M916" s="5"/>
      <c r="N916" s="5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4"/>
      <c r="M917" s="5"/>
      <c r="N917" s="5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4"/>
      <c r="M918" s="5"/>
      <c r="N918" s="5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4"/>
      <c r="M919" s="5"/>
      <c r="N919" s="5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4"/>
      <c r="M920" s="5"/>
      <c r="N920" s="5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4"/>
      <c r="M921" s="5"/>
      <c r="N921" s="5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4"/>
      <c r="M922" s="5"/>
      <c r="N922" s="5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4"/>
      <c r="M923" s="5"/>
      <c r="N923" s="5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4"/>
      <c r="M924" s="5"/>
      <c r="N924" s="5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4"/>
      <c r="M925" s="5"/>
      <c r="N925" s="5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4"/>
      <c r="M926" s="5"/>
      <c r="N926" s="5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4"/>
      <c r="M927" s="5"/>
      <c r="N927" s="5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4"/>
      <c r="M928" s="5"/>
      <c r="N928" s="5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4"/>
      <c r="M929" s="5"/>
      <c r="N929" s="5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4"/>
      <c r="M930" s="5"/>
      <c r="N930" s="5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4"/>
      <c r="M931" s="5"/>
      <c r="N931" s="5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4"/>
      <c r="M932" s="5"/>
      <c r="N932" s="5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4"/>
      <c r="M933" s="5"/>
      <c r="N933" s="5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4"/>
      <c r="M934" s="5"/>
      <c r="N934" s="5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4"/>
      <c r="M935" s="5"/>
      <c r="N935" s="5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4"/>
      <c r="M936" s="5"/>
      <c r="N936" s="5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4"/>
      <c r="M937" s="5"/>
      <c r="N937" s="5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4"/>
      <c r="M938" s="5"/>
      <c r="N938" s="5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4"/>
      <c r="M939" s="5"/>
      <c r="N939" s="5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4"/>
      <c r="M940" s="5"/>
      <c r="N940" s="5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4"/>
      <c r="M941" s="5"/>
      <c r="N941" s="5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4"/>
      <c r="M942" s="5"/>
      <c r="N942" s="5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4"/>
      <c r="M943" s="5"/>
      <c r="N943" s="5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4"/>
      <c r="M944" s="5"/>
      <c r="N944" s="5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4"/>
      <c r="M945" s="5"/>
      <c r="N945" s="5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4"/>
      <c r="M946" s="5"/>
      <c r="N946" s="5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4"/>
      <c r="M947" s="5"/>
      <c r="N947" s="5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4"/>
      <c r="M948" s="5"/>
      <c r="N948" s="5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4"/>
      <c r="M949" s="5"/>
      <c r="N949" s="5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4"/>
      <c r="M950" s="5"/>
      <c r="N950" s="5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4"/>
      <c r="M951" s="5"/>
      <c r="N951" s="5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4"/>
      <c r="M952" s="5"/>
      <c r="N952" s="5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4"/>
      <c r="M953" s="5"/>
      <c r="N953" s="5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4"/>
      <c r="M954" s="5"/>
      <c r="N954" s="5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4"/>
      <c r="M955" s="5"/>
      <c r="N955" s="5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4"/>
      <c r="M956" s="5"/>
      <c r="N956" s="5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4"/>
      <c r="M957" s="5"/>
      <c r="N957" s="5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4"/>
      <c r="M958" s="5"/>
      <c r="N958" s="5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4"/>
      <c r="M959" s="5"/>
      <c r="N959" s="5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4"/>
      <c r="M960" s="5"/>
      <c r="N960" s="5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4"/>
      <c r="M961" s="5"/>
      <c r="N961" s="5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4"/>
      <c r="M962" s="5"/>
      <c r="N962" s="5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4"/>
      <c r="M963" s="5"/>
      <c r="N963" s="5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4"/>
      <c r="M964" s="5"/>
      <c r="N964" s="5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4"/>
      <c r="M965" s="5"/>
      <c r="N965" s="5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4"/>
      <c r="M966" s="5"/>
      <c r="N966" s="5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4"/>
      <c r="M967" s="5"/>
      <c r="N967" s="5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4"/>
      <c r="M968" s="5"/>
      <c r="N968" s="5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4"/>
      <c r="M969" s="5"/>
      <c r="N969" s="5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4"/>
      <c r="M970" s="5"/>
      <c r="N970" s="5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4"/>
      <c r="M971" s="5"/>
      <c r="N971" s="5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4"/>
      <c r="M972" s="5"/>
      <c r="N972" s="5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4"/>
      <c r="M973" s="5"/>
      <c r="N973" s="5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4"/>
      <c r="M974" s="5"/>
      <c r="N974" s="5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4"/>
      <c r="M975" s="5"/>
      <c r="N975" s="5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4"/>
      <c r="M976" s="5"/>
      <c r="N976" s="5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4"/>
      <c r="M977" s="5"/>
      <c r="N977" s="5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4"/>
      <c r="M978" s="5"/>
      <c r="N978" s="5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4"/>
      <c r="M979" s="5"/>
      <c r="N979" s="5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4"/>
      <c r="M980" s="5"/>
      <c r="N980" s="5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4"/>
      <c r="M981" s="5"/>
      <c r="N981" s="5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4"/>
      <c r="M982" s="5"/>
      <c r="N982" s="5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4"/>
      <c r="M983" s="5"/>
      <c r="N983" s="5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4"/>
      <c r="M984" s="5"/>
      <c r="N984" s="5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4"/>
      <c r="M985" s="5"/>
      <c r="N985" s="5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4"/>
      <c r="M986" s="5"/>
      <c r="N986" s="5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4"/>
      <c r="M987" s="5"/>
      <c r="N987" s="5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4"/>
      <c r="M988" s="5"/>
      <c r="N988" s="5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4"/>
      <c r="M989" s="5"/>
      <c r="N989" s="5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4"/>
      <c r="M990" s="5"/>
      <c r="N990" s="5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4"/>
      <c r="M991" s="5"/>
      <c r="N991" s="5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4"/>
      <c r="M992" s="5"/>
      <c r="N992" s="5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4"/>
      <c r="M993" s="5"/>
      <c r="N993" s="5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4"/>
      <c r="M994" s="5"/>
      <c r="N994" s="5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4"/>
      <c r="M995" s="5"/>
      <c r="N995" s="5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4"/>
      <c r="M996" s="5"/>
      <c r="N996" s="5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4"/>
      <c r="M997" s="5"/>
      <c r="N997" s="5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4"/>
      <c r="M998" s="5"/>
      <c r="N998" s="5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4"/>
      <c r="M999" s="5"/>
      <c r="N999" s="5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4"/>
      <c r="M1000" s="5"/>
      <c r="N1000" s="5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8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4"/>
      <c r="M1001" s="5"/>
      <c r="N1001" s="5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8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4"/>
      <c r="M1002" s="5"/>
      <c r="N1002" s="5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conditionalFormatting sqref="D4:K107">
    <cfRule type="expression" dxfId="0" priority="1">
      <formula>$L4=0</formula>
    </cfRule>
  </conditionalFormatting>
  <dataValidations count="2">
    <dataValidation type="list" allowBlank="1" showErrorMessage="1" sqref="B6" xr:uid="{9086BADC-A73A-4881-9EC3-CC0399341B85}">
      <formula1>"12,18,24"</formula1>
    </dataValidation>
    <dataValidation type="list" allowBlank="1" showErrorMessage="1" sqref="B7" xr:uid="{31D68A2B-72F2-4579-8872-64337C11607D}">
      <formula1>"Weekly,Monthly"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of New LOC Calc</vt:lpstr>
    </vt:vector>
  </TitlesOfParts>
  <Company>Enova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Ta</dc:creator>
  <cp:lastModifiedBy>Kelly Palmer</cp:lastModifiedBy>
  <dcterms:created xsi:type="dcterms:W3CDTF">2023-08-25T14:43:39Z</dcterms:created>
  <dcterms:modified xsi:type="dcterms:W3CDTF">2023-08-29T20:31:37Z</dcterms:modified>
</cp:coreProperties>
</file>